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iledning for utfylling" sheetId="1" r:id="rId4"/>
    <sheet state="visible" name="Refusjonsgrunnlag" sheetId="2" r:id="rId5"/>
    <sheet state="visible" name="Eksempel - Refusjonsgrunnlag" sheetId="3" r:id="rId6"/>
  </sheets>
  <definedNames/>
  <calcPr/>
  <extLst>
    <ext uri="GoogleSheetsCustomDataVersion1">
      <go:sheetsCustomData xmlns:go="http://customooxmlschemas.google.com/" r:id="rId7" roundtripDataSignature="AMtx7mhvbr7ZXiIRE+OKdS/axffmTO//yw=="/>
    </ext>
  </extLst>
</workbook>
</file>

<file path=xl/comments1.xml><?xml version="1.0" encoding="utf-8"?>
<comments xmlns:r="http://schemas.openxmlformats.org/officeDocument/2006/relationships" xmlns="http://schemas.openxmlformats.org/spreadsheetml/2006/main">
  <authors>
    <author/>
  </authors>
  <commentList>
    <comment authorId="0" ref="I46">
      <text>
        <t xml:space="preserve">======
ID#AAAAkhEcp_o
Therese Gaarde    (2022-12-06 13:17:53)
Møtetid skal ikke tillegges plantid, oppfølging og lunsj</t>
      </text>
    </comment>
  </commentList>
  <extLst>
    <ext uri="GoogleSheetsCustomDataVersion1">
      <go:sheetsCustomData xmlns:go="http://customooxmlschemas.google.com/" r:id="rId1" roundtripDataSignature="AMtx7miGgrgp03jBsqbCCZq2KhwZvQmE8g=="/>
    </ext>
  </extLst>
</comments>
</file>

<file path=xl/comments2.xml><?xml version="1.0" encoding="utf-8"?>
<comments xmlns:r="http://schemas.openxmlformats.org/officeDocument/2006/relationships" xmlns="http://schemas.openxmlformats.org/spreadsheetml/2006/main">
  <authors>
    <author/>
  </authors>
  <commentList>
    <comment authorId="0" ref="H48">
      <text>
        <t xml:space="preserve">Inkluderer ikke plantid
======</t>
      </text>
    </comment>
    <comment authorId="0" ref="D116">
      <text>
        <t xml:space="preserve">======
ID#AAAAkhEcp_s
Dersom det er avvik her eller på antall timer tildet assistent kan du sjekke    (2022-12-06 13:17:53)
- Går avstemmingen av vedtaket i 0 
- Er mertid lagt inn korrekt i både avstemming av vedtak og under "beregning av redusjonskrav" 
- Er plantid korrekt fylt inn under avsnittet "beregn refusjonsgrunnlag"
- Er korrekt antall timer lagt inn</t>
      </text>
    </comment>
    <comment authorId="0" ref="I46">
      <text>
        <t xml:space="preserve">======
ID#AAAAkhEcp_w
Therese Gaarde    (2022-12-06 13:17:53)
Møtetid (Glenne) skal ikke tillegges plantid, oppfølging og lunsj</t>
      </text>
    </comment>
    <comment authorId="0" ref="G24">
      <text>
        <t xml:space="preserve">======
ID#AAAAW4RCIhY
Therese Gaarde    (2022-04-08 10:26:28)
Legg inn godkjent mertid (eksempelvis Glenne). Gjelder både pedagog og assistent</t>
      </text>
    </comment>
    <comment authorId="0" ref="D7">
      <text>
        <t xml:space="preserve">======
ID#AAAAW4RCIhU
Therese Gaarde    (2022-04-08 10:26:28)
Legg inn barnehagens pensjonssats.</t>
      </text>
    </comment>
  </commentList>
  <extLst>
    <ext uri="GoogleSheetsCustomDataVersion1">
      <go:sheetsCustomData xmlns:go="http://customooxmlschemas.google.com/" r:id="rId1" roundtripDataSignature="AMtx7mjteQ9KJ4sbC0Cu+EqUwRmMxFyZEQ=="/>
    </ext>
  </extLst>
</comments>
</file>

<file path=xl/sharedStrings.xml><?xml version="1.0" encoding="utf-8"?>
<sst xmlns="http://schemas.openxmlformats.org/spreadsheetml/2006/main" count="273" uniqueCount="111">
  <si>
    <t>Veiledning for utfylling av refusjonskrav</t>
  </si>
  <si>
    <t>Refusjonskrav sendes inn hvert halvår: i juni for vårhalvåret og i desember for høsthalvåret.</t>
  </si>
  <si>
    <t>Arbeidsgivers pensjonskostnad i %</t>
  </si>
  <si>
    <t xml:space="preserve">Det er styrers ansvar å legge inn korrekt pensjonskostnad i %. Dette skal være barnehagens faktiske pensjonskostnad i % som skal legges inn </t>
  </si>
  <si>
    <t>Bekreftelse på gjennomførte timer</t>
  </si>
  <si>
    <r>
      <rPr>
        <rFont val="Calibri"/>
        <color theme="1"/>
        <sz val="11.0"/>
      </rPr>
      <t xml:space="preserve">I denne delen av refusjonsskjema skal det gjennomføres en avstemming av vedtaket. 
Det er en avstemming av vedtakene etter §31 og en avstemming av vedtakene etter §37. 
</t>
    </r>
    <r>
      <rPr>
        <rFont val="Calibri"/>
        <b/>
        <i/>
        <color theme="1"/>
        <sz val="11.0"/>
      </rPr>
      <t>Barnehageloven §31</t>
    </r>
    <r>
      <rPr>
        <rFont val="Calibri"/>
        <color theme="1"/>
        <sz val="11.0"/>
      </rPr>
      <t xml:space="preserve">
</t>
    </r>
    <r>
      <rPr>
        <rFont val="Calibri"/>
        <i/>
        <color theme="1"/>
        <sz val="11.0"/>
      </rPr>
      <t>Tildelte ressurser til spesialpedagogisk hjelp i henhold til enkeltvedtak (barnehageloven §31):</t>
    </r>
    <r>
      <rPr>
        <rFont val="Calibri"/>
        <color theme="1"/>
        <sz val="11.0"/>
      </rPr>
      <t xml:space="preserve"> Her legges inn antall pedagog og assistent timer per uke. Det legges også inn antall uker. </t>
    </r>
    <r>
      <rPr>
        <rFont val="Calibri"/>
        <b/>
        <i/>
        <color theme="1"/>
        <sz val="11.0"/>
      </rPr>
      <t>Antall uker vil i dette tilfellet være antall uker man for høsten/våre har jobbet med vedtaket. E</t>
    </r>
    <r>
      <rPr>
        <rFont val="Calibri"/>
        <color theme="1"/>
        <sz val="11.0"/>
      </rPr>
      <t xml:space="preserve">ksempelvis dersom en person jobber med vedtaket i 18 uker er det dette som skal føres inn i skjemaet.  </t>
    </r>
    <r>
      <rPr>
        <rFont val="Calibri"/>
        <color theme="1"/>
        <sz val="11.0"/>
      </rPr>
      <t xml:space="preserve"> Maks uker for vedtak vår er 27 uker, og maks uker for vedtak høst er 21 uker.
</t>
    </r>
    <r>
      <rPr>
        <rFont val="Calibri"/>
        <i/>
        <color theme="1"/>
        <sz val="11.0"/>
      </rPr>
      <t>Gjennomførte timer til sammen i perioden per barn:</t>
    </r>
    <r>
      <rPr>
        <rFont val="Calibri"/>
        <color theme="1"/>
        <sz val="11.0"/>
      </rPr>
      <t xml:space="preserve"> Her legger dere inn de faktiske timene som er levert (uten planlegging/oppfølging/lunsj). Eventuelt mer/mindreforbruk av vedtaket skal kommenteres. Merforbruk skal avtales ved godkjent vedtak. NB! Avtalt merforbruk som eksempelvis oppfølging med Glenne skal inn under "</t>
    </r>
    <r>
      <rPr>
        <rFont val="Calibri"/>
        <i/>
        <color theme="1"/>
        <sz val="11.0"/>
      </rPr>
      <t>Mertid planlegging og oppfølging</t>
    </r>
    <r>
      <rPr>
        <rFont val="Calibri"/>
        <color theme="1"/>
        <sz val="11.0"/>
      </rPr>
      <t xml:space="preserve">", her skilles det på timer pedagog og timer assistent. 
</t>
    </r>
    <r>
      <rPr>
        <rFont val="Calibri"/>
        <i/>
        <color theme="1"/>
        <sz val="11.0"/>
      </rPr>
      <t xml:space="preserve">Planlegging/oppfølging 25% (plantid og lunsj): </t>
    </r>
    <r>
      <rPr>
        <rFont val="Calibri"/>
        <color theme="1"/>
        <sz val="11.0"/>
      </rPr>
      <t xml:space="preserve">Her beregnes det automatisk 25% økning  i timer for tildelte ressurser for pedagog. Dette for å dekke opp plantid (4t), oppfølging (1t) og lunsj (2,5t). 
</t>
    </r>
    <r>
      <rPr>
        <rFont val="Calibri"/>
        <b/>
        <i/>
        <color theme="1"/>
        <sz val="11.0"/>
      </rPr>
      <t>Barnehageloven §37</t>
    </r>
    <r>
      <rPr>
        <rFont val="Calibri"/>
        <color theme="1"/>
        <sz val="11.0"/>
      </rPr>
      <t xml:space="preserve">
Tildelte ressurser til spesialpedagogisk hjelp i henhold til enkeltvedtak (barnehageloven §37): Denne delen av refusjonsskjemaet fylles ut på samme måte som forklart ovenfor, men §37 utløser ikke plantid. Dere skal derfor ikke legge inn plantid i denne delen.</t>
    </r>
  </si>
  <si>
    <t>Beregning av refusjonskrav</t>
  </si>
  <si>
    <r>
      <rPr>
        <rFont val="Calibri"/>
        <i/>
        <color theme="1"/>
        <sz val="11.0"/>
      </rPr>
      <t>Spesialpedagogisk hjelp i henhold til enkeltvedtak (barnehageloven §31):</t>
    </r>
    <r>
      <rPr>
        <rFont val="Calibri"/>
        <color theme="1"/>
        <sz val="11.0"/>
      </rPr>
      <t xml:space="preserve"> Her legger dere inn informasjon om de ansatte som har jobbet med vedtakene listet under "bekreftelse på gjennomførte timer". Dere legger inn navn på ansatt, årslønn, antall timer (inkludert 25% plantid/oppfølging og lunsj (gang antall timer med 1,2)) for pedagoger og antall uker. Modellen bereger så automatisk ut refusjonskravet. 
Det er to ulike tabeller for pedagog og assistent. Assistent har ikke krav på 25% plantid/oppfølging/lunsj.
Dersom dere har mertid utover timene i vedtaket legger dere dette inn på en egen linje. Dette gjøres ved å legge  inn antall timer som mertiden utgjør og antall uker lik 1 for de enkelte ansatte som har jobbet mertid. Dette gjøres både under assistent og pedagog. Det er ikke plantid på mertiden 
</t>
    </r>
    <r>
      <rPr>
        <rFont val="Calibri"/>
        <i/>
        <color theme="1"/>
        <sz val="11.0"/>
      </rPr>
      <t>Ressurser (uketimer) i henhold til tildelingsbrevet (barnehageloven §37):</t>
    </r>
    <r>
      <rPr>
        <rFont val="Calibri"/>
        <color theme="1"/>
        <sz val="11.0"/>
      </rPr>
      <t xml:space="preserve"> Fylles ut på tilsvarende måte som tabellene ovenfor. Men det er ikke plantid/oppfølging for pedagog eller assistent. </t>
    </r>
  </si>
  <si>
    <t xml:space="preserve">Kontroll: </t>
  </si>
  <si>
    <t xml:space="preserve">Dette er en kontroll for å sikre sammenheng og bidra til korrekt utfylling av refusjonsskjemaet. Kontrollen summerer opp antall timer tildelt, antall timer gjennomført og antall timer i refusjonskravet. Dersom det er avvik her må det følges opp videre: 
- Går avstemmingen av vedtaket i 0 
- Er mertid lagt inn korrekt i både avstemming av vedtak og under "beregning av redusjonskrav" 
- Er plantid korrekt fylt inn under avsnittet "beregn refusjonsgrunnlag"
- Er korrekt antall timer lagt inn </t>
  </si>
  <si>
    <t>Refusjonsgrunnlag for tildelte ressurser til barn med særskilte behov</t>
  </si>
  <si>
    <t xml:space="preserve">Fyll in informasjon </t>
  </si>
  <si>
    <t>Satser (fylles ut av kommunen):</t>
  </si>
  <si>
    <t xml:space="preserve">Automatisk beregning </t>
  </si>
  <si>
    <t>Antall årstimer</t>
  </si>
  <si>
    <t>Feriepengeprosent</t>
  </si>
  <si>
    <t>Arb.givers pensjonskostnad i %</t>
  </si>
  <si>
    <t>fyll inn i farget felt</t>
  </si>
  <si>
    <t>Gjelder</t>
  </si>
  <si>
    <t>Arb.giver.avg.</t>
  </si>
  <si>
    <t>Barnehagens navn:</t>
  </si>
  <si>
    <t>Lunsj</t>
  </si>
  <si>
    <t>Antall uker vår</t>
  </si>
  <si>
    <t>Opplysningene gitt av styrer/leder:</t>
  </si>
  <si>
    <t>Antall uker høst</t>
  </si>
  <si>
    <t>Barnehageloven §31</t>
  </si>
  <si>
    <t>Tildelings-brevets dato</t>
  </si>
  <si>
    <r>
      <rPr>
        <rFont val="Calibri"/>
        <color theme="1"/>
        <sz val="11.0"/>
      </rPr>
      <t xml:space="preserve">Tildelte ressurser til spesialpedagogisk hjelp i henhold enkeltvedtak
</t>
    </r>
    <r>
      <rPr>
        <rFont val="Calibri"/>
        <b/>
        <color theme="1"/>
        <sz val="11.0"/>
      </rPr>
      <t>(barnehageloven § 31)</t>
    </r>
    <r>
      <rPr>
        <rFont val="Calibri"/>
        <color theme="1"/>
        <sz val="11.0"/>
      </rPr>
      <t xml:space="preserve"> (uketimer)</t>
    </r>
  </si>
  <si>
    <t>Gjennomførte timer 
til sammen i perioden 
per barn</t>
  </si>
  <si>
    <t>Merforbruk(+)
Mindreforbuk(-)</t>
  </si>
  <si>
    <t>Kommentar</t>
  </si>
  <si>
    <t>Barn (kun initialer)</t>
  </si>
  <si>
    <t>Pedagog</t>
  </si>
  <si>
    <t>Assistent</t>
  </si>
  <si>
    <t>Antall uker</t>
  </si>
  <si>
    <t>Sum</t>
  </si>
  <si>
    <t>Planlegging/oppfølging 25 % (plantid og lunsj)</t>
  </si>
  <si>
    <t xml:space="preserve">Mertid planlegging og oppfølging </t>
  </si>
  <si>
    <t>Mertid Glenne, se vedlegg</t>
  </si>
  <si>
    <t>Barnehageloven §37</t>
  </si>
  <si>
    <r>
      <rPr>
        <rFont val="Calibri"/>
        <color theme="1"/>
        <sz val="11.0"/>
      </rPr>
      <t>Tildelte (tilleggs-)ressurser (uketimer) i henhold til tildelingsbrevet (</t>
    </r>
    <r>
      <rPr>
        <rFont val="Calibri"/>
        <b/>
        <color theme="1"/>
        <sz val="11.0"/>
      </rPr>
      <t>barnehageloven § 37</t>
    </r>
    <r>
      <rPr>
        <rFont val="Calibri"/>
        <color theme="1"/>
        <sz val="11.0"/>
      </rPr>
      <t>)</t>
    </r>
  </si>
  <si>
    <t>Gjennomførte timer til sammen i perioden</t>
  </si>
  <si>
    <t>Mer-/mindreforbuk</t>
  </si>
  <si>
    <t>Barna det gjelder (kun initialer)</t>
  </si>
  <si>
    <t>Totalt</t>
  </si>
  <si>
    <t>Beregning refusjonskrav</t>
  </si>
  <si>
    <t>Spesialpedagogisk hjelp i henhold enkeltvedtak (barnehageloven § 31)</t>
  </si>
  <si>
    <t>Pedagoger</t>
  </si>
  <si>
    <t>Ansatt</t>
  </si>
  <si>
    <t>Årslønn</t>
  </si>
  <si>
    <t>Timelønn</t>
  </si>
  <si>
    <t>Feriepenger</t>
  </si>
  <si>
    <t>Pensjon</t>
  </si>
  <si>
    <t>Arbeidsgiveravgift</t>
  </si>
  <si>
    <t xml:space="preserve">Ant.timer pr uke </t>
  </si>
  <si>
    <t>plantid, oppfølging og lunsj (25%)</t>
  </si>
  <si>
    <t>Ant. uker</t>
  </si>
  <si>
    <t>Utgift</t>
  </si>
  <si>
    <t>Assistent/Fagarbeider</t>
  </si>
  <si>
    <t>Ant.timer pr uke</t>
  </si>
  <si>
    <t>Ressurser (uketimer) i henhold til tildelingsbrevet (barnehageloven § 37)</t>
  </si>
  <si>
    <t>Refusjonsbeløp</t>
  </si>
  <si>
    <t>Utbetalt akonto §31</t>
  </si>
  <si>
    <t xml:space="preserve">Fylles ut av kommunen </t>
  </si>
  <si>
    <t>utbetalt akonto §37</t>
  </si>
  <si>
    <t>Til utbetaling</t>
  </si>
  <si>
    <t>Kontroll:</t>
  </si>
  <si>
    <t>Antall timer tildelt med pedagog</t>
  </si>
  <si>
    <t>Antall timer tildelt med assistent</t>
  </si>
  <si>
    <t>Antall timer gjennomført med pedagog</t>
  </si>
  <si>
    <t>Antall timer gjennomført med assistent</t>
  </si>
  <si>
    <t>Antall timer i refusjonskrav pedagog</t>
  </si>
  <si>
    <t>Antall timer i refusjonskrav assistent</t>
  </si>
  <si>
    <t>Kontroll (skal gå i 0)</t>
  </si>
  <si>
    <t>Til regnskapskontoret:</t>
  </si>
  <si>
    <t>Bokføringstekst</t>
  </si>
  <si>
    <t>Refusjon vår 2023</t>
  </si>
  <si>
    <t>Konto</t>
  </si>
  <si>
    <t>Ansvar</t>
  </si>
  <si>
    <t>Funksjon</t>
  </si>
  <si>
    <t>Objekt</t>
  </si>
  <si>
    <t>Prosjekt</t>
  </si>
  <si>
    <t>Diverse</t>
  </si>
  <si>
    <t>Beløp</t>
  </si>
  <si>
    <t>Spesialpedagogisk hjelp §31</t>
  </si>
  <si>
    <t>Tilretteleggingstilskudd §37</t>
  </si>
  <si>
    <t>Dato:</t>
  </si>
  <si>
    <t>Attestasjon:</t>
  </si>
  <si>
    <t>Anvisning:</t>
  </si>
  <si>
    <t>Mona Lisbeth Haug</t>
  </si>
  <si>
    <t>Lene Vadem</t>
  </si>
  <si>
    <t>Kontroll</t>
  </si>
  <si>
    <t>Satser:</t>
  </si>
  <si>
    <t>Vår 2022</t>
  </si>
  <si>
    <t>Mummitrollet barnehage</t>
  </si>
  <si>
    <t xml:space="preserve">Snorkfrøken </t>
  </si>
  <si>
    <r>
      <rPr>
        <rFont val="Calibri"/>
        <color theme="1"/>
        <sz val="11.0"/>
      </rPr>
      <t xml:space="preserve">Tildelte ressurser til spesialpedagogisk hjelp i henhold enkeltvedtak
</t>
    </r>
    <r>
      <rPr>
        <rFont val="Calibri"/>
        <b/>
        <color theme="1"/>
        <sz val="11.0"/>
      </rPr>
      <t>(barnehageloven § 31)</t>
    </r>
    <r>
      <rPr>
        <rFont val="Calibri"/>
        <color theme="1"/>
        <sz val="11.0"/>
      </rPr>
      <t xml:space="preserve"> (uketimer)</t>
    </r>
  </si>
  <si>
    <t>NN</t>
  </si>
  <si>
    <r>
      <rPr>
        <rFont val="Calibri"/>
        <color theme="1"/>
        <sz val="11.0"/>
      </rPr>
      <t>Tildelte (tilleggs-)ressurser (uketimer) i henhold til tildelingsbrevet (</t>
    </r>
    <r>
      <rPr>
        <rFont val="Calibri"/>
        <b/>
        <color theme="1"/>
        <sz val="11.0"/>
      </rPr>
      <t>barnehageloven § 37</t>
    </r>
    <r>
      <rPr>
        <rFont val="Calibri"/>
        <color theme="1"/>
        <sz val="11.0"/>
      </rPr>
      <t>)</t>
    </r>
  </si>
  <si>
    <t>DD</t>
  </si>
  <si>
    <t>Bekreftelse på utførte timer per pedagog inkl. planleggingstid og lunsj</t>
  </si>
  <si>
    <t>Ant.timer pr uke (eksl plantid, oppfølging og lunsj (25%))</t>
  </si>
  <si>
    <t xml:space="preserve">Anne </t>
  </si>
  <si>
    <t xml:space="preserve">I henhold til vedtak </t>
  </si>
  <si>
    <t>Mertid Glenne</t>
  </si>
  <si>
    <t>Bekreftelse på utførte timer per assistent</t>
  </si>
  <si>
    <t xml:space="preserve">Per </t>
  </si>
  <si>
    <t>Bekreftelse på utførte timer per pedagog</t>
  </si>
  <si>
    <t>Arbeidsiveravgift</t>
  </si>
  <si>
    <t>Mari</t>
  </si>
  <si>
    <t>Refusjon høst 2022</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</si>
</sst>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0.0\ %"/>
    <numFmt numFmtId="165" formatCode="0.0"/>
    <numFmt numFmtId="166" formatCode="_ * #,##0.0_ ;_ * \-#,##0.0_ ;_ * &quot;-&quot;??_ ;_ @_ "/>
    <numFmt numFmtId="167" formatCode="_ * #,##0.00_ ;_ * \-#,##0.00_ ;_ * &quot;-&quot;??_ ;_ @_ "/>
    <numFmt numFmtId="168" formatCode="_ * #,##0_ ;_ * \-#,##0_ ;_ * &quot;-&quot;??_ ;_ @_ "/>
    <numFmt numFmtId="169" formatCode="_-* #,##0.00_-;\-* #,##0.00_-;_-* &quot;-&quot;??_-;_-@"/>
    <numFmt numFmtId="170" formatCode="_-* #,##0_-;\-* #,##0_-;_-* &quot;-&quot;??_-;_-@"/>
    <numFmt numFmtId="171" formatCode="_-* #,##0.0_-;\-* #,##0.0_-;_-* &quot;-&quot;?_-;_-@"/>
  </numFmts>
  <fonts count="18">
    <font>
      <sz val="11.0"/>
      <color theme="1"/>
      <name val="Calibri"/>
      <scheme val="minor"/>
    </font>
    <font>
      <b/>
      <sz val="24.0"/>
      <color theme="1"/>
      <name val="Calibri"/>
    </font>
    <font>
      <sz val="11.0"/>
      <color theme="1"/>
      <name val="Calibri"/>
    </font>
    <font>
      <b/>
      <sz val="11.0"/>
      <color theme="1"/>
      <name val="Calibri"/>
    </font>
    <font>
      <sz val="18.0"/>
      <color theme="1"/>
      <name val="Calibri"/>
    </font>
    <font>
      <sz val="11.0"/>
      <color rgb="FF006100"/>
      <name val="Calibri"/>
    </font>
    <font>
      <sz val="10.0"/>
      <color theme="1"/>
      <name val="Calibri"/>
    </font>
    <font>
      <sz val="9.0"/>
      <color theme="1"/>
      <name val="Calibri"/>
    </font>
    <font/>
    <font>
      <i/>
      <sz val="11.0"/>
      <color rgb="FF006100"/>
      <name val="Calibri"/>
    </font>
    <font>
      <i/>
      <sz val="11.0"/>
      <color theme="1"/>
      <name val="Calibri"/>
    </font>
    <font>
      <b/>
      <sz val="14.0"/>
      <color rgb="FF000000"/>
      <name val="Roboto"/>
    </font>
    <font>
      <b/>
      <sz val="14.0"/>
      <color theme="1"/>
      <name val="Arial"/>
    </font>
    <font>
      <sz val="11.0"/>
      <color rgb="FF000000"/>
      <name val="Arial"/>
    </font>
    <font>
      <b/>
      <sz val="11.0"/>
      <color theme="1"/>
      <name val="Arial"/>
    </font>
    <font>
      <sz val="12.0"/>
      <color theme="1"/>
      <name val="Arial"/>
    </font>
    <font>
      <b/>
      <sz val="8.0"/>
      <color theme="1"/>
      <name val="Arial"/>
    </font>
    <font>
      <sz val="8.0"/>
      <color theme="1"/>
      <name val="Arial"/>
    </font>
  </fonts>
  <fills count="7">
    <fill>
      <patternFill patternType="none"/>
    </fill>
    <fill>
      <patternFill patternType="lightGray"/>
    </fill>
    <fill>
      <patternFill patternType="solid">
        <fgColor theme="0"/>
        <bgColor theme="0"/>
      </patternFill>
    </fill>
    <fill>
      <patternFill patternType="solid">
        <fgColor rgb="FFC6EFCE"/>
        <bgColor rgb="FFC6EFCE"/>
      </patternFill>
    </fill>
    <fill>
      <patternFill patternType="solid">
        <fgColor rgb="FFFFFFFF"/>
        <bgColor rgb="FFFFFFFF"/>
      </patternFill>
    </fill>
    <fill>
      <patternFill patternType="solid">
        <fgColor rgb="FFFFFF00"/>
        <bgColor rgb="FFFFFF00"/>
      </patternFill>
    </fill>
    <fill>
      <patternFill patternType="solid">
        <fgColor rgb="FFFCD5B4"/>
        <bgColor rgb="FFFCD5B4"/>
      </patternFill>
    </fill>
  </fills>
  <borders count="38">
    <border/>
    <border>
      <left/>
      <right/>
      <top/>
      <bottom/>
    </border>
    <border>
      <left style="thin">
        <color rgb="FF000000"/>
      </left>
      <right style="thin">
        <color rgb="FF000000"/>
      </right>
      <top style="thin">
        <color rgb="FF000000"/>
      </top>
      <bottom/>
    </border>
    <border>
      <left style="medium">
        <color rgb="FF000000"/>
      </left>
      <right/>
      <top style="medium">
        <color rgb="FF000000"/>
      </top>
      <bottom/>
    </border>
    <border>
      <left/>
      <right style="medium">
        <color rgb="FF000000"/>
      </right>
      <top style="medium">
        <color rgb="FF000000"/>
      </top>
      <bottom/>
    </border>
    <border>
      <left style="thin">
        <color rgb="FF000000"/>
      </left>
      <right style="thin">
        <color rgb="FF000000"/>
      </right>
      <top style="thin">
        <color rgb="FF000000"/>
      </top>
      <bottom style="thin">
        <color rgb="FF000000"/>
      </bottom>
    </border>
    <border>
      <left style="medium">
        <color rgb="FF000000"/>
      </left>
      <right/>
      <top/>
      <bottom/>
    </border>
    <border>
      <left/>
      <right style="medium">
        <color rgb="FF000000"/>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border>
    <border>
      <left style="medium">
        <color rgb="FF000000"/>
      </left>
      <right/>
      <top/>
      <bottom style="medium">
        <color rgb="FF000000"/>
      </bottom>
    </border>
    <border>
      <left/>
      <right style="medium">
        <color rgb="FF000000"/>
      </right>
      <top/>
      <bottom style="medium">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thin">
        <color rgb="FF000000"/>
      </right>
      <bottom style="thin">
        <color rgb="FF000000"/>
      </bottom>
    </border>
    <border>
      <left style="thin">
        <color rgb="FF000000"/>
      </left>
    </border>
    <border>
      <left style="thin">
        <color rgb="FF000000"/>
      </left>
      <right style="thin">
        <color rgb="FF000000"/>
      </right>
      <top style="thin">
        <color rgb="FF000000"/>
      </top>
    </border>
    <border>
      <top style="thin">
        <color rgb="FF000000"/>
      </top>
    </border>
    <border>
      <right style="thin">
        <color rgb="FF000000"/>
      </right>
      <top style="thin">
        <color rgb="FF000000"/>
      </top>
    </border>
    <border>
      <left style="thin">
        <color rgb="FF000000"/>
      </left>
      <top style="thin">
        <color rgb="FF000000"/>
      </top>
    </border>
    <border>
      <left/>
      <top/>
      <bottom style="thin">
        <color rgb="FF000000"/>
      </bottom>
    </border>
    <border>
      <top/>
      <bottom style="thin">
        <color rgb="FF000000"/>
      </bottom>
    </border>
    <border>
      <right style="thin">
        <color rgb="FF000000"/>
      </right>
      <top/>
      <bottom style="thin">
        <color rgb="FF000000"/>
      </bottom>
    </border>
    <border>
      <left/>
      <right/>
      <top/>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right style="thin">
        <color rgb="FF000000"/>
      </right>
    </border>
    <border>
      <left style="thin">
        <color rgb="FF000000"/>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137">
    <xf borderId="0" fillId="0" fontId="0" numFmtId="0" xfId="0" applyAlignment="1" applyFont="1">
      <alignment readingOrder="0" shrinkToFit="0" vertical="bottom" wrapText="0"/>
    </xf>
    <xf borderId="0" fillId="0" fontId="1" numFmtId="0" xfId="0" applyFont="1"/>
    <xf borderId="0" fillId="0" fontId="2" numFmtId="0" xfId="0" applyFont="1"/>
    <xf borderId="1" fillId="2" fontId="3" numFmtId="0" xfId="0" applyBorder="1" applyFill="1" applyFont="1"/>
    <xf borderId="0" fillId="0" fontId="2" numFmtId="0" xfId="0" applyAlignment="1" applyFont="1">
      <alignment horizontal="left" shrinkToFit="0" vertical="top" wrapText="1"/>
    </xf>
    <xf borderId="0" fillId="0" fontId="3" numFmtId="0" xfId="0" applyFont="1"/>
    <xf borderId="1" fillId="2" fontId="2" numFmtId="0" xfId="0" applyBorder="1" applyFont="1"/>
    <xf borderId="1" fillId="2" fontId="4" numFmtId="0" xfId="0" applyBorder="1" applyFont="1"/>
    <xf borderId="2" fillId="3" fontId="5" numFmtId="0" xfId="0" applyBorder="1" applyFill="1" applyFont="1"/>
    <xf borderId="3" fillId="2" fontId="2" numFmtId="0" xfId="0" applyBorder="1" applyFont="1"/>
    <xf borderId="4" fillId="2" fontId="2" numFmtId="0" xfId="0" applyBorder="1" applyFont="1"/>
    <xf borderId="1" fillId="2" fontId="6" numFmtId="0" xfId="0" applyAlignment="1" applyBorder="1" applyFont="1">
      <alignment horizontal="left" shrinkToFit="0" wrapText="1"/>
    </xf>
    <xf borderId="5" fillId="2" fontId="6" numFmtId="0" xfId="0" applyAlignment="1" applyBorder="1" applyFont="1">
      <alignment horizontal="left" shrinkToFit="0" wrapText="1"/>
    </xf>
    <xf borderId="6" fillId="2" fontId="2" numFmtId="0" xfId="0" applyBorder="1" applyFont="1"/>
    <xf borderId="7" fillId="2" fontId="2" numFmtId="0" xfId="0" applyBorder="1" applyFont="1"/>
    <xf borderId="1" fillId="2" fontId="6" numFmtId="0" xfId="0" applyAlignment="1" applyBorder="1" applyFont="1">
      <alignment shrinkToFit="0" vertical="top" wrapText="1"/>
    </xf>
    <xf borderId="7" fillId="2" fontId="2" numFmtId="164" xfId="0" applyBorder="1" applyFont="1" applyNumberFormat="1"/>
    <xf borderId="7" fillId="2" fontId="5" numFmtId="164" xfId="0" applyBorder="1" applyFont="1" applyNumberFormat="1"/>
    <xf borderId="1" fillId="2" fontId="7" numFmtId="0" xfId="0" applyBorder="1" applyFont="1"/>
    <xf borderId="1" fillId="2" fontId="2" numFmtId="0" xfId="0" applyAlignment="1" applyBorder="1" applyFont="1">
      <alignment horizontal="left" shrinkToFit="0" vertical="top" wrapText="1"/>
    </xf>
    <xf borderId="5" fillId="3" fontId="5" numFmtId="0" xfId="0" applyBorder="1" applyFont="1"/>
    <xf borderId="8" fillId="3" fontId="5" numFmtId="0" xfId="0" applyBorder="1" applyFont="1"/>
    <xf borderId="9" fillId="0" fontId="8" numFmtId="0" xfId="0" applyBorder="1" applyFont="1"/>
    <xf borderId="10" fillId="0" fontId="8" numFmtId="0" xfId="0" applyBorder="1" applyFont="1"/>
    <xf borderId="11" fillId="0" fontId="2" numFmtId="164" xfId="0" applyBorder="1" applyFont="1" applyNumberFormat="1"/>
    <xf borderId="5" fillId="3" fontId="5" numFmtId="10" xfId="0" applyBorder="1" applyFont="1" applyNumberFormat="1"/>
    <xf borderId="1" fillId="2" fontId="5" numFmtId="0" xfId="0" applyBorder="1" applyFont="1"/>
    <xf borderId="12" fillId="2" fontId="2" numFmtId="0" xfId="0" applyBorder="1" applyFont="1"/>
    <xf borderId="13" fillId="2" fontId="2" numFmtId="0" xfId="0" applyBorder="1" applyFont="1"/>
    <xf borderId="5" fillId="2" fontId="3" numFmtId="0" xfId="0" applyBorder="1" applyFont="1"/>
    <xf borderId="5" fillId="2" fontId="2" numFmtId="0" xfId="0" applyAlignment="1" applyBorder="1" applyFont="1">
      <alignment horizontal="center" shrinkToFit="0" wrapText="1"/>
    </xf>
    <xf borderId="8" fillId="2" fontId="2" numFmtId="0" xfId="0" applyAlignment="1" applyBorder="1" applyFont="1">
      <alignment horizontal="center" shrinkToFit="0" wrapText="1"/>
    </xf>
    <xf borderId="5" fillId="2" fontId="2" numFmtId="0" xfId="0" applyBorder="1" applyFont="1"/>
    <xf borderId="5" fillId="2" fontId="3" numFmtId="0" xfId="0" applyAlignment="1" applyBorder="1" applyFont="1">
      <alignment horizontal="center" shrinkToFit="0" wrapText="1"/>
    </xf>
    <xf borderId="14" fillId="3" fontId="9" numFmtId="0" xfId="0" applyBorder="1" applyFont="1"/>
    <xf borderId="14" fillId="3" fontId="9" numFmtId="14" xfId="0" applyBorder="1" applyFont="1" applyNumberFormat="1"/>
    <xf borderId="14" fillId="3" fontId="9" numFmtId="165" xfId="0" applyBorder="1" applyFont="1" applyNumberFormat="1"/>
    <xf borderId="15" fillId="0" fontId="10" numFmtId="165" xfId="0" applyBorder="1" applyFont="1" applyNumberFormat="1"/>
    <xf borderId="14" fillId="3" fontId="10" numFmtId="0" xfId="0" applyBorder="1" applyFont="1"/>
    <xf borderId="5" fillId="3" fontId="5" numFmtId="14" xfId="0" applyBorder="1" applyFont="1" applyNumberFormat="1"/>
    <xf borderId="5" fillId="3" fontId="5" numFmtId="165" xfId="0" applyBorder="1" applyFont="1" applyNumberFormat="1"/>
    <xf borderId="5" fillId="0" fontId="2" numFmtId="165" xfId="0" applyBorder="1" applyFont="1" applyNumberFormat="1"/>
    <xf borderId="5" fillId="3" fontId="2" numFmtId="0" xfId="0" applyBorder="1" applyFont="1"/>
    <xf borderId="5" fillId="2" fontId="3" numFmtId="166" xfId="0" applyBorder="1" applyFont="1" applyNumberFormat="1"/>
    <xf borderId="1" fillId="2" fontId="3" numFmtId="166" xfId="0" applyBorder="1" applyFont="1" applyNumberFormat="1"/>
    <xf borderId="8" fillId="0" fontId="3" numFmtId="0" xfId="0" applyBorder="1" applyFont="1"/>
    <xf borderId="16" fillId="2" fontId="3" numFmtId="0" xfId="0" applyBorder="1" applyFont="1"/>
    <xf borderId="16" fillId="2" fontId="3" numFmtId="166" xfId="0" applyBorder="1" applyFont="1" applyNumberFormat="1"/>
    <xf borderId="17" fillId="2" fontId="3" numFmtId="166" xfId="0" applyBorder="1" applyFont="1" applyNumberFormat="1"/>
    <xf borderId="8" fillId="2" fontId="2" numFmtId="0" xfId="0" applyAlignment="1" applyBorder="1" applyFont="1">
      <alignment horizontal="center"/>
    </xf>
    <xf borderId="14" fillId="3" fontId="2" numFmtId="0" xfId="0" applyBorder="1" applyFont="1"/>
    <xf borderId="14" fillId="3" fontId="2" numFmtId="14" xfId="0" applyBorder="1" applyFont="1" applyNumberFormat="1"/>
    <xf borderId="14" fillId="3" fontId="5" numFmtId="165" xfId="0" applyBorder="1" applyFont="1" applyNumberFormat="1"/>
    <xf borderId="14" fillId="3" fontId="5" numFmtId="0" xfId="0" applyBorder="1" applyFont="1"/>
    <xf borderId="15" fillId="0" fontId="2" numFmtId="165" xfId="0" applyBorder="1" applyFont="1" applyNumberFormat="1"/>
    <xf borderId="5" fillId="2" fontId="3" numFmtId="167" xfId="0" applyBorder="1" applyFont="1" applyNumberFormat="1"/>
    <xf borderId="1" fillId="2" fontId="3" numFmtId="167" xfId="0" applyBorder="1" applyFont="1" applyNumberFormat="1"/>
    <xf borderId="0" fillId="0" fontId="11" numFmtId="0" xfId="0" applyFont="1"/>
    <xf borderId="1" fillId="2" fontId="2" numFmtId="165" xfId="0" applyBorder="1" applyFont="1" applyNumberFormat="1"/>
    <xf borderId="5" fillId="2" fontId="3" numFmtId="0" xfId="0" applyAlignment="1" applyBorder="1" applyFont="1">
      <alignment shrinkToFit="0" wrapText="1"/>
    </xf>
    <xf borderId="17" fillId="2" fontId="2" numFmtId="0" xfId="0" applyBorder="1" applyFont="1"/>
    <xf borderId="14" fillId="3" fontId="5" numFmtId="0" xfId="0" applyAlignment="1" applyBorder="1" applyFont="1">
      <alignment readingOrder="0"/>
    </xf>
    <xf borderId="14" fillId="3" fontId="5" numFmtId="168" xfId="0" applyAlignment="1" applyBorder="1" applyFont="1" applyNumberFormat="1">
      <alignment readingOrder="0"/>
    </xf>
    <xf borderId="14" fillId="2" fontId="5" numFmtId="167" xfId="0" applyBorder="1" applyFont="1" applyNumberFormat="1"/>
    <xf borderId="14" fillId="3" fontId="5" numFmtId="165" xfId="0" applyAlignment="1" applyBorder="1" applyFont="1" applyNumberFormat="1">
      <alignment readingOrder="0"/>
    </xf>
    <xf borderId="14" fillId="2" fontId="2" numFmtId="167" xfId="0" applyBorder="1" applyFont="1" applyNumberFormat="1"/>
    <xf borderId="14" fillId="2" fontId="2" numFmtId="168" xfId="0" applyBorder="1" applyFont="1" applyNumberFormat="1"/>
    <xf borderId="5" fillId="3" fontId="10" numFmtId="0" xfId="0" applyBorder="1" applyFont="1"/>
    <xf borderId="5" fillId="3" fontId="5" numFmtId="168" xfId="0" applyBorder="1" applyFont="1" applyNumberFormat="1"/>
    <xf borderId="5" fillId="2" fontId="5" numFmtId="167" xfId="0" applyBorder="1" applyFont="1" applyNumberFormat="1"/>
    <xf borderId="5" fillId="3" fontId="3" numFmtId="167" xfId="0" applyBorder="1" applyFont="1" applyNumberFormat="1"/>
    <xf borderId="5" fillId="2" fontId="3" numFmtId="168" xfId="0" applyBorder="1" applyFont="1" applyNumberFormat="1"/>
    <xf borderId="5" fillId="0" fontId="3" numFmtId="0" xfId="0" applyBorder="1" applyFont="1"/>
    <xf borderId="14" fillId="3" fontId="5" numFmtId="168" xfId="0" applyBorder="1" applyFont="1" applyNumberFormat="1"/>
    <xf borderId="5" fillId="0" fontId="3" numFmtId="167" xfId="0" applyBorder="1" applyFont="1" applyNumberFormat="1"/>
    <xf borderId="1" fillId="4" fontId="3" numFmtId="0" xfId="0" applyBorder="1" applyFill="1" applyFont="1"/>
    <xf borderId="1" fillId="4" fontId="3" numFmtId="167" xfId="0" applyBorder="1" applyFont="1" applyNumberFormat="1"/>
    <xf borderId="0" fillId="0" fontId="3" numFmtId="168" xfId="0" applyFont="1" applyNumberFormat="1"/>
    <xf borderId="1" fillId="4" fontId="2" numFmtId="0" xfId="0" applyBorder="1" applyFont="1"/>
    <xf borderId="0" fillId="0" fontId="2" numFmtId="165" xfId="0" applyFont="1" applyNumberFormat="1"/>
    <xf borderId="5" fillId="0" fontId="3" numFmtId="0" xfId="0" applyAlignment="1" applyBorder="1" applyFont="1">
      <alignment shrinkToFit="0" wrapText="1"/>
    </xf>
    <xf borderId="14" fillId="3" fontId="3" numFmtId="0" xfId="0" applyAlignment="1" applyBorder="1" applyFont="1">
      <alignment horizontal="center" shrinkToFit="0" wrapText="1"/>
    </xf>
    <xf borderId="5" fillId="0" fontId="3" numFmtId="168" xfId="0" applyBorder="1" applyFont="1" applyNumberFormat="1"/>
    <xf borderId="10" fillId="0" fontId="2" numFmtId="0" xfId="0" applyBorder="1" applyFont="1"/>
    <xf borderId="5" fillId="3" fontId="3" numFmtId="0" xfId="0" applyAlignment="1" applyBorder="1" applyFont="1">
      <alignment horizontal="center" shrinkToFit="0" wrapText="1"/>
    </xf>
    <xf borderId="18" fillId="2" fontId="3" numFmtId="0" xfId="0" applyBorder="1" applyFont="1"/>
    <xf borderId="19" fillId="2" fontId="2" numFmtId="0" xfId="0" applyBorder="1" applyFont="1"/>
    <xf borderId="20" fillId="2" fontId="3" numFmtId="168" xfId="0" applyBorder="1" applyFont="1" applyNumberFormat="1"/>
    <xf borderId="1" fillId="2" fontId="2" numFmtId="167" xfId="0" applyBorder="1" applyFont="1" applyNumberFormat="1"/>
    <xf borderId="0" fillId="0" fontId="2" numFmtId="167" xfId="0" applyFont="1" applyNumberFormat="1"/>
    <xf borderId="1" fillId="5" fontId="2" numFmtId="0" xfId="0" applyBorder="1" applyFill="1" applyFont="1"/>
    <xf borderId="1" fillId="5" fontId="2" numFmtId="169" xfId="0" applyBorder="1" applyFont="1" applyNumberFormat="1"/>
    <xf borderId="1" fillId="2" fontId="2" numFmtId="169" xfId="0" applyBorder="1" applyFont="1" applyNumberFormat="1"/>
    <xf borderId="0" fillId="0" fontId="12" numFmtId="0" xfId="0" applyFont="1"/>
    <xf borderId="0" fillId="0" fontId="13" numFmtId="0" xfId="0" applyFont="1"/>
    <xf borderId="8" fillId="0" fontId="14" numFmtId="0" xfId="0" applyAlignment="1" applyBorder="1" applyFont="1">
      <alignment vertical="top"/>
    </xf>
    <xf borderId="8" fillId="6" fontId="14" numFmtId="0" xfId="0" applyAlignment="1" applyBorder="1" applyFill="1" applyFont="1">
      <alignment horizontal="center" readingOrder="0" vertical="top"/>
    </xf>
    <xf borderId="15" fillId="0" fontId="14" numFmtId="0" xfId="0" applyAlignment="1" applyBorder="1" applyFont="1">
      <alignment horizontal="center"/>
    </xf>
    <xf borderId="21" fillId="0" fontId="14" numFmtId="0" xfId="0" applyAlignment="1" applyBorder="1" applyFont="1">
      <alignment horizontal="center"/>
    </xf>
    <xf borderId="22" fillId="0" fontId="14" numFmtId="0" xfId="0" applyAlignment="1" applyBorder="1" applyFont="1">
      <alignment vertical="top"/>
    </xf>
    <xf borderId="0" fillId="0" fontId="14" numFmtId="0" xfId="0" applyAlignment="1" applyFont="1">
      <alignment vertical="top"/>
    </xf>
    <xf borderId="5" fillId="0" fontId="15" numFmtId="0" xfId="0" applyAlignment="1" applyBorder="1" applyFont="1">
      <alignment horizontal="right" vertical="top"/>
    </xf>
    <xf borderId="10" fillId="0" fontId="15" numFmtId="0" xfId="0" applyAlignment="1" applyBorder="1" applyFont="1">
      <alignment horizontal="right" vertical="top"/>
    </xf>
    <xf borderId="10" fillId="0" fontId="15" numFmtId="168" xfId="0" applyAlignment="1" applyBorder="1" applyFont="1" applyNumberFormat="1">
      <alignment horizontal="right" vertical="top"/>
    </xf>
    <xf borderId="23" fillId="0" fontId="14" numFmtId="0" xfId="0" applyAlignment="1" applyBorder="1" applyFont="1">
      <alignment vertical="top"/>
    </xf>
    <xf borderId="24" fillId="0" fontId="14" numFmtId="0" xfId="0" applyAlignment="1" applyBorder="1" applyFont="1">
      <alignment horizontal="left" vertical="top"/>
    </xf>
    <xf borderId="24" fillId="0" fontId="8" numFmtId="0" xfId="0" applyBorder="1" applyFont="1"/>
    <xf borderId="25" fillId="0" fontId="8" numFmtId="0" xfId="0" applyBorder="1" applyFont="1"/>
    <xf borderId="24" fillId="0" fontId="14" numFmtId="0" xfId="0" applyAlignment="1" applyBorder="1" applyFont="1">
      <alignment vertical="top"/>
    </xf>
    <xf borderId="26" fillId="0" fontId="14" numFmtId="0" xfId="0" applyAlignment="1" applyBorder="1" applyFont="1">
      <alignment vertical="top"/>
    </xf>
    <xf borderId="14" fillId="6" fontId="14" numFmtId="0" xfId="0" applyBorder="1" applyFont="1"/>
    <xf borderId="27" fillId="2" fontId="2" numFmtId="0" xfId="0" applyBorder="1" applyFont="1"/>
    <xf borderId="28" fillId="0" fontId="8" numFmtId="0" xfId="0" applyBorder="1" applyFont="1"/>
    <xf borderId="29" fillId="0" fontId="8" numFmtId="0" xfId="0" applyBorder="1" applyFont="1"/>
    <xf borderId="30" fillId="6" fontId="14" numFmtId="0" xfId="0" applyBorder="1" applyFont="1"/>
    <xf borderId="0" fillId="0" fontId="16" numFmtId="0" xfId="0" applyAlignment="1" applyFont="1">
      <alignment vertical="top"/>
    </xf>
    <xf borderId="8" fillId="6" fontId="17" numFmtId="0" xfId="0" applyAlignment="1" applyBorder="1" applyFont="1">
      <alignment horizontal="left"/>
    </xf>
    <xf borderId="0" fillId="0" fontId="17" numFmtId="0" xfId="0" applyFont="1"/>
    <xf borderId="8" fillId="6" fontId="17" numFmtId="0" xfId="0" applyAlignment="1" applyBorder="1" applyFont="1">
      <alignment vertical="top"/>
    </xf>
    <xf borderId="1" fillId="5" fontId="2" numFmtId="168" xfId="0" applyBorder="1" applyFont="1" applyNumberFormat="1"/>
    <xf borderId="31" fillId="2" fontId="2" numFmtId="0" xfId="0" applyBorder="1" applyFont="1"/>
    <xf borderId="32" fillId="2" fontId="2" numFmtId="0" xfId="0" applyBorder="1" applyFont="1"/>
    <xf borderId="33" fillId="2" fontId="2" numFmtId="0" xfId="0" applyBorder="1" applyFont="1"/>
    <xf borderId="34" fillId="2" fontId="2" numFmtId="0" xfId="0" applyBorder="1" applyFont="1"/>
    <xf borderId="34" fillId="2" fontId="2" numFmtId="164" xfId="0" applyBorder="1" applyFont="1" applyNumberFormat="1"/>
    <xf borderId="34" fillId="2" fontId="5" numFmtId="164" xfId="0" applyBorder="1" applyFont="1" applyNumberFormat="1"/>
    <xf borderId="35" fillId="0" fontId="2" numFmtId="164" xfId="0" applyBorder="1" applyFont="1" applyNumberFormat="1"/>
    <xf borderId="1" fillId="2" fontId="2" numFmtId="170" xfId="0" applyBorder="1" applyFont="1" applyNumberFormat="1"/>
    <xf borderId="35" fillId="0" fontId="2" numFmtId="0" xfId="0" applyBorder="1" applyFont="1"/>
    <xf borderId="36" fillId="2" fontId="2" numFmtId="0" xfId="0" applyBorder="1" applyFont="1"/>
    <xf borderId="37" fillId="2" fontId="2" numFmtId="0" xfId="0" applyBorder="1" applyFont="1"/>
    <xf borderId="1" fillId="2" fontId="2" numFmtId="171" xfId="0" applyBorder="1" applyFont="1" applyNumberFormat="1"/>
    <xf borderId="14" fillId="2" fontId="2" numFmtId="166" xfId="0" applyBorder="1" applyFont="1" applyNumberFormat="1"/>
    <xf borderId="5" fillId="2" fontId="2" numFmtId="168" xfId="0" applyBorder="1" applyFont="1" applyNumberFormat="1"/>
    <xf borderId="1" fillId="4" fontId="3" numFmtId="168" xfId="0" applyBorder="1" applyFont="1" applyNumberFormat="1"/>
    <xf borderId="1" fillId="2" fontId="3" numFmtId="0" xfId="0" applyAlignment="1" applyBorder="1" applyFont="1">
      <alignment shrinkToFit="0" wrapText="1"/>
    </xf>
    <xf borderId="8" fillId="6" fontId="14" numFmtId="0" xfId="0" applyAlignment="1" applyBorder="1" applyFont="1">
      <alignment horizontal="center" vertical="top"/>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29"/>
    <col customWidth="1" min="2" max="26" width="10.71"/>
  </cols>
  <sheetData>
    <row r="1" ht="14.25" customHeight="1"/>
    <row r="2" ht="23.25" customHeight="1">
      <c r="B2" s="1" t="s">
        <v>0</v>
      </c>
    </row>
    <row r="3" ht="14.25" customHeight="1">
      <c r="A3" s="2"/>
      <c r="B3" s="2"/>
      <c r="C3" s="2"/>
      <c r="D3" s="2"/>
      <c r="E3" s="2"/>
      <c r="F3" s="2"/>
      <c r="G3" s="2"/>
      <c r="H3" s="2"/>
      <c r="I3" s="2"/>
      <c r="J3" s="2"/>
      <c r="K3" s="2"/>
      <c r="L3" s="2"/>
      <c r="M3" s="2"/>
      <c r="N3" s="2"/>
      <c r="O3" s="2"/>
      <c r="P3" s="2"/>
      <c r="Q3" s="2"/>
      <c r="R3" s="2"/>
      <c r="S3" s="2"/>
      <c r="T3" s="2"/>
      <c r="U3" s="2"/>
      <c r="V3" s="2"/>
      <c r="W3" s="2"/>
      <c r="X3" s="2"/>
      <c r="Y3" s="2"/>
      <c r="Z3" s="2"/>
    </row>
    <row r="4" ht="14.25" customHeight="1">
      <c r="A4" s="2"/>
      <c r="B4" s="2" t="s">
        <v>1</v>
      </c>
      <c r="C4" s="2"/>
      <c r="D4" s="2"/>
      <c r="E4" s="2"/>
      <c r="F4" s="2"/>
      <c r="G4" s="2"/>
      <c r="H4" s="2"/>
      <c r="I4" s="2"/>
      <c r="J4" s="2"/>
      <c r="K4" s="2"/>
      <c r="L4" s="2"/>
      <c r="M4" s="2"/>
      <c r="N4" s="2"/>
      <c r="O4" s="2"/>
      <c r="P4" s="2"/>
      <c r="Q4" s="2"/>
      <c r="R4" s="2"/>
      <c r="S4" s="2"/>
      <c r="T4" s="2"/>
      <c r="U4" s="2"/>
      <c r="V4" s="2"/>
      <c r="W4" s="2"/>
      <c r="X4" s="2"/>
      <c r="Y4" s="2"/>
      <c r="Z4" s="2"/>
    </row>
    <row r="5" ht="14.25" customHeight="1">
      <c r="A5" s="2"/>
      <c r="B5" s="2"/>
      <c r="C5" s="2"/>
      <c r="D5" s="2"/>
      <c r="E5" s="2"/>
      <c r="F5" s="2"/>
      <c r="G5" s="2"/>
      <c r="H5" s="2"/>
      <c r="I5" s="2"/>
      <c r="J5" s="2"/>
      <c r="K5" s="2"/>
      <c r="L5" s="2"/>
      <c r="M5" s="2"/>
      <c r="N5" s="2"/>
      <c r="O5" s="2"/>
      <c r="P5" s="2"/>
      <c r="Q5" s="2"/>
      <c r="R5" s="2"/>
      <c r="S5" s="2"/>
      <c r="T5" s="2"/>
      <c r="U5" s="2"/>
      <c r="V5" s="2"/>
      <c r="W5" s="2"/>
      <c r="X5" s="2"/>
      <c r="Y5" s="2"/>
      <c r="Z5" s="2"/>
    </row>
    <row r="6" ht="14.25" customHeight="1">
      <c r="B6" s="3" t="s">
        <v>2</v>
      </c>
    </row>
    <row r="7" ht="14.25" customHeight="1">
      <c r="B7" s="2" t="s">
        <v>3</v>
      </c>
    </row>
    <row r="8" ht="14.25" customHeight="1"/>
    <row r="9" ht="14.25" customHeight="1">
      <c r="B9" s="3" t="s">
        <v>4</v>
      </c>
    </row>
    <row r="10" ht="264.75" customHeight="1">
      <c r="B10" s="4" t="s">
        <v>5</v>
      </c>
    </row>
    <row r="11" ht="14.25" customHeight="1">
      <c r="B11" s="4"/>
      <c r="C11" s="4"/>
      <c r="D11" s="4"/>
      <c r="E11" s="4"/>
      <c r="F11" s="4"/>
      <c r="G11" s="4"/>
      <c r="H11" s="4"/>
      <c r="I11" s="4"/>
      <c r="J11" s="4"/>
      <c r="K11" s="4"/>
      <c r="L11" s="4"/>
      <c r="M11" s="4"/>
    </row>
    <row r="12" ht="14.25" customHeight="1">
      <c r="B12" s="3" t="s">
        <v>6</v>
      </c>
    </row>
    <row r="13" ht="164.25" customHeight="1">
      <c r="B13" s="4" t="s">
        <v>7</v>
      </c>
    </row>
    <row r="14" ht="14.25" customHeight="1">
      <c r="B14" s="4"/>
      <c r="C14" s="4"/>
      <c r="D14" s="4"/>
      <c r="E14" s="4"/>
      <c r="F14" s="4"/>
      <c r="G14" s="4"/>
      <c r="H14" s="4"/>
      <c r="I14" s="4"/>
      <c r="J14" s="4"/>
      <c r="K14" s="4"/>
      <c r="L14" s="4"/>
      <c r="M14" s="4"/>
    </row>
    <row r="15" ht="14.25" customHeight="1">
      <c r="B15" s="5" t="s">
        <v>8</v>
      </c>
    </row>
    <row r="16" ht="14.25" customHeight="1">
      <c r="B16" s="4" t="s">
        <v>9</v>
      </c>
    </row>
    <row r="17" ht="89.25" customHeight="1"/>
    <row r="18" ht="14.25" customHeight="1">
      <c r="B18" s="2"/>
    </row>
    <row r="19" ht="14.25" customHeight="1">
      <c r="B19" s="2"/>
    </row>
    <row r="20" ht="14.25" customHeight="1">
      <c r="B20" s="2"/>
    </row>
    <row r="21" ht="14.25" customHeight="1"/>
    <row r="22" ht="14.25" customHeight="1">
      <c r="B22" s="2"/>
    </row>
    <row r="23" ht="14.25" customHeight="1">
      <c r="B23" s="2"/>
    </row>
    <row r="24" ht="14.25" customHeight="1">
      <c r="B24" s="2"/>
      <c r="C24" s="2"/>
      <c r="D24" s="2"/>
      <c r="E24" s="2"/>
      <c r="F24" s="2"/>
      <c r="G24" s="2"/>
      <c r="H24" s="2"/>
      <c r="I24" s="2"/>
      <c r="J24" s="2"/>
      <c r="K24" s="2"/>
      <c r="L24" s="2"/>
      <c r="M24" s="2"/>
      <c r="N24" s="2"/>
      <c r="O24" s="2"/>
      <c r="P24" s="2"/>
      <c r="Q24" s="2"/>
      <c r="R24" s="2"/>
    </row>
    <row r="25" ht="14.25" customHeight="1">
      <c r="B25" s="5"/>
      <c r="C25" s="2"/>
      <c r="D25" s="2"/>
      <c r="E25" s="2"/>
      <c r="F25" s="2"/>
      <c r="G25" s="2"/>
      <c r="H25" s="2"/>
      <c r="I25" s="2"/>
      <c r="J25" s="2"/>
      <c r="K25" s="2"/>
      <c r="L25" s="2"/>
      <c r="M25" s="2"/>
      <c r="N25" s="2"/>
      <c r="O25" s="2"/>
      <c r="P25" s="2"/>
      <c r="Q25" s="2"/>
      <c r="R25" s="2"/>
    </row>
    <row r="26" ht="14.25" customHeight="1">
      <c r="B26" s="2"/>
      <c r="C26" s="2"/>
      <c r="D26" s="2"/>
      <c r="E26" s="2"/>
      <c r="F26" s="2"/>
      <c r="G26" s="2"/>
      <c r="H26" s="2"/>
      <c r="I26" s="2"/>
      <c r="J26" s="2"/>
      <c r="K26" s="2"/>
      <c r="L26" s="2"/>
      <c r="M26" s="2"/>
      <c r="N26" s="2"/>
      <c r="O26" s="2"/>
      <c r="P26" s="2"/>
      <c r="Q26" s="2"/>
      <c r="R26" s="2"/>
    </row>
    <row r="27" ht="14.25" customHeight="1">
      <c r="B27" s="2"/>
      <c r="C27" s="2"/>
      <c r="D27" s="2"/>
      <c r="E27" s="2"/>
      <c r="F27" s="2"/>
      <c r="G27" s="2"/>
      <c r="H27" s="2"/>
      <c r="I27" s="2"/>
      <c r="J27" s="2"/>
      <c r="K27" s="2"/>
      <c r="L27" s="2"/>
      <c r="M27" s="2"/>
      <c r="N27" s="2"/>
      <c r="O27" s="2"/>
      <c r="P27" s="2"/>
      <c r="Q27" s="2"/>
      <c r="R27" s="2"/>
    </row>
    <row r="28" ht="14.25" customHeight="1">
      <c r="B28" s="2"/>
      <c r="C28" s="2"/>
      <c r="D28" s="2"/>
      <c r="E28" s="2"/>
      <c r="F28" s="2"/>
      <c r="G28" s="2"/>
      <c r="H28" s="2"/>
      <c r="I28" s="2"/>
      <c r="J28" s="2"/>
      <c r="K28" s="2"/>
      <c r="L28" s="2"/>
      <c r="M28" s="2"/>
      <c r="N28" s="2"/>
      <c r="O28" s="2"/>
      <c r="P28" s="2"/>
      <c r="Q28" s="2"/>
      <c r="R28" s="2"/>
    </row>
    <row r="29" ht="14.25" customHeight="1">
      <c r="B29" s="5"/>
      <c r="C29" s="5"/>
      <c r="D29" s="5"/>
      <c r="E29" s="5"/>
      <c r="F29" s="5"/>
      <c r="G29" s="5"/>
      <c r="H29" s="5"/>
      <c r="I29" s="5"/>
      <c r="J29" s="5"/>
      <c r="K29" s="5"/>
      <c r="L29" s="5"/>
      <c r="M29" s="2"/>
      <c r="N29" s="2"/>
      <c r="O29" s="2"/>
      <c r="P29" s="2"/>
      <c r="Q29" s="2"/>
      <c r="R29" s="2"/>
    </row>
    <row r="30" ht="14.25" customHeight="1">
      <c r="B30" s="5"/>
      <c r="C30" s="5"/>
      <c r="D30" s="5"/>
      <c r="E30" s="5"/>
      <c r="F30" s="5"/>
      <c r="G30" s="5"/>
      <c r="H30" s="5"/>
      <c r="I30" s="5"/>
      <c r="J30" s="5"/>
      <c r="K30" s="5"/>
      <c r="L30" s="5"/>
      <c r="M30" s="2"/>
      <c r="N30" s="2"/>
      <c r="O30" s="2"/>
      <c r="P30" s="2"/>
      <c r="Q30" s="2"/>
      <c r="R30" s="2"/>
    </row>
    <row r="31" ht="14.25" customHeight="1">
      <c r="B31" s="2"/>
      <c r="C31" s="2"/>
      <c r="D31" s="2"/>
      <c r="E31" s="2"/>
      <c r="F31" s="2"/>
      <c r="G31" s="2"/>
      <c r="H31" s="2"/>
      <c r="I31" s="2"/>
      <c r="J31" s="2"/>
      <c r="K31" s="2"/>
      <c r="L31" s="2"/>
      <c r="M31" s="2"/>
      <c r="N31" s="2"/>
      <c r="O31" s="2"/>
      <c r="P31" s="2"/>
      <c r="Q31" s="2"/>
      <c r="R31" s="2"/>
    </row>
    <row r="32" ht="14.25" customHeight="1">
      <c r="B32" s="2"/>
      <c r="C32" s="2"/>
      <c r="D32" s="2"/>
      <c r="E32" s="2"/>
      <c r="F32" s="2"/>
      <c r="G32" s="2"/>
      <c r="H32" s="2"/>
      <c r="I32" s="2"/>
      <c r="J32" s="2"/>
      <c r="K32" s="2"/>
      <c r="L32" s="2"/>
      <c r="M32" s="2"/>
      <c r="N32" s="2"/>
      <c r="O32" s="2"/>
      <c r="P32" s="2"/>
      <c r="Q32" s="2"/>
      <c r="R32" s="2"/>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10:M10"/>
    <mergeCell ref="B13:M13"/>
    <mergeCell ref="B16:M17"/>
  </mergeCells>
  <printOptions/>
  <pageMargins bottom="0.75" footer="0.0" header="0.0" left="0.7" right="0.7" top="0.75"/>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0"/>
    <col customWidth="1" min="2" max="2" width="35.71"/>
    <col customWidth="1" min="3" max="4" width="10.57"/>
    <col customWidth="1" min="5" max="5" width="12.0"/>
    <col customWidth="1" min="6" max="6" width="10.57"/>
    <col customWidth="1" min="7" max="7" width="16.71"/>
    <col customWidth="1" min="8" max="8" width="15.71"/>
    <col customWidth="1" min="9" max="10" width="10.57"/>
    <col customWidth="1" min="11" max="11" width="42.71"/>
    <col customWidth="1" min="12" max="12" width="26.29"/>
    <col customWidth="1" min="13" max="13" width="10.57"/>
    <col customWidth="1" min="14" max="14" width="28.86"/>
    <col customWidth="1" min="15" max="26" width="11.43"/>
  </cols>
  <sheetData>
    <row r="1">
      <c r="A1" s="6"/>
      <c r="B1" s="7" t="s">
        <v>10</v>
      </c>
      <c r="C1" s="6"/>
      <c r="D1" s="6"/>
      <c r="E1" s="6"/>
      <c r="F1" s="6"/>
      <c r="G1" s="6"/>
      <c r="H1" s="6"/>
      <c r="I1" s="6"/>
      <c r="J1" s="8"/>
      <c r="K1" s="6" t="s">
        <v>11</v>
      </c>
      <c r="L1" s="6"/>
      <c r="M1" s="6"/>
      <c r="N1" s="9" t="s">
        <v>12</v>
      </c>
      <c r="O1" s="10"/>
      <c r="P1" s="6"/>
      <c r="Q1" s="6"/>
      <c r="R1" s="6"/>
      <c r="S1" s="6"/>
      <c r="T1" s="6"/>
      <c r="U1" s="6"/>
      <c r="V1" s="6"/>
      <c r="W1" s="6"/>
      <c r="X1" s="6"/>
      <c r="Y1" s="6"/>
      <c r="Z1" s="6"/>
    </row>
    <row r="2" ht="15.0" customHeight="1">
      <c r="A2" s="6"/>
      <c r="B2" s="11"/>
      <c r="C2" s="11"/>
      <c r="D2" s="11"/>
      <c r="E2" s="11"/>
      <c r="F2" s="11"/>
      <c r="G2" s="11"/>
      <c r="H2" s="11"/>
      <c r="I2" s="11"/>
      <c r="J2" s="12"/>
      <c r="K2" s="6" t="s">
        <v>13</v>
      </c>
      <c r="L2" s="6"/>
      <c r="M2" s="6"/>
      <c r="N2" s="13" t="s">
        <v>14</v>
      </c>
      <c r="O2" s="14">
        <v>1950.0</v>
      </c>
      <c r="P2" s="6"/>
      <c r="Q2" s="6"/>
      <c r="R2" s="6"/>
      <c r="S2" s="6"/>
      <c r="T2" s="6"/>
      <c r="U2" s="6"/>
      <c r="V2" s="6"/>
      <c r="W2" s="6"/>
      <c r="X2" s="6"/>
      <c r="Y2" s="6"/>
      <c r="Z2" s="6"/>
    </row>
    <row r="3" ht="15.0" customHeight="1">
      <c r="A3" s="6"/>
      <c r="B3" s="11"/>
      <c r="C3" s="11"/>
      <c r="D3" s="11"/>
      <c r="E3" s="11"/>
      <c r="F3" s="11"/>
      <c r="G3" s="11"/>
      <c r="H3" s="11"/>
      <c r="I3" s="11"/>
      <c r="J3" s="11"/>
      <c r="K3" s="15"/>
      <c r="L3" s="6"/>
      <c r="M3" s="6"/>
      <c r="N3" s="13" t="s">
        <v>15</v>
      </c>
      <c r="O3" s="16">
        <v>0.12</v>
      </c>
      <c r="P3" s="6"/>
      <c r="Q3" s="6"/>
      <c r="R3" s="6"/>
      <c r="S3" s="6"/>
      <c r="T3" s="6"/>
      <c r="U3" s="6"/>
      <c r="V3" s="6"/>
      <c r="W3" s="6"/>
      <c r="X3" s="6"/>
      <c r="Y3" s="6"/>
      <c r="Z3" s="6"/>
    </row>
    <row r="4" ht="15.0" customHeight="1">
      <c r="A4" s="6"/>
      <c r="B4" s="15"/>
      <c r="C4" s="15"/>
      <c r="D4" s="15"/>
      <c r="E4" s="15"/>
      <c r="F4" s="15"/>
      <c r="G4" s="15"/>
      <c r="H4" s="15"/>
      <c r="I4" s="15"/>
      <c r="J4" s="15"/>
      <c r="K4" s="15"/>
      <c r="L4" s="6"/>
      <c r="M4" s="6"/>
      <c r="N4" s="13" t="s">
        <v>16</v>
      </c>
      <c r="O4" s="17" t="str">
        <f>D7</f>
        <v/>
      </c>
      <c r="P4" s="6"/>
      <c r="Q4" s="6"/>
      <c r="R4" s="6"/>
      <c r="S4" s="6"/>
      <c r="T4" s="6"/>
      <c r="U4" s="6"/>
      <c r="V4" s="6"/>
      <c r="W4" s="6"/>
      <c r="X4" s="6"/>
      <c r="Y4" s="6"/>
      <c r="Z4" s="6"/>
    </row>
    <row r="5" ht="15.0" customHeight="1">
      <c r="A5" s="6"/>
      <c r="B5" s="18" t="s">
        <v>17</v>
      </c>
      <c r="C5" s="19"/>
      <c r="D5" s="19"/>
      <c r="E5" s="19"/>
      <c r="F5" s="19"/>
      <c r="G5" s="19"/>
      <c r="H5" s="19"/>
      <c r="I5" s="6" t="s">
        <v>18</v>
      </c>
      <c r="J5" s="20"/>
      <c r="K5" s="6"/>
      <c r="L5" s="6"/>
      <c r="M5" s="6"/>
      <c r="N5" s="13" t="s">
        <v>19</v>
      </c>
      <c r="O5" s="16">
        <v>0.141</v>
      </c>
      <c r="P5" s="6"/>
      <c r="Q5" s="6"/>
      <c r="R5" s="6"/>
      <c r="S5" s="6"/>
      <c r="T5" s="6"/>
      <c r="U5" s="6"/>
      <c r="V5" s="6"/>
      <c r="W5" s="6"/>
      <c r="X5" s="6"/>
      <c r="Y5" s="6"/>
      <c r="Z5" s="6"/>
    </row>
    <row r="6" ht="15.0" customHeight="1">
      <c r="A6" s="6"/>
      <c r="B6" s="3" t="s">
        <v>20</v>
      </c>
      <c r="C6" s="6"/>
      <c r="D6" s="21"/>
      <c r="E6" s="22"/>
      <c r="F6" s="22"/>
      <c r="G6" s="23"/>
      <c r="H6" s="6"/>
      <c r="I6" s="6"/>
      <c r="J6" s="6"/>
      <c r="K6" s="6"/>
      <c r="L6" s="6"/>
      <c r="M6" s="6"/>
      <c r="N6" s="13" t="s">
        <v>21</v>
      </c>
      <c r="O6" s="24">
        <f>2.5/34.5</f>
        <v>0.07246376812</v>
      </c>
      <c r="P6" s="6"/>
      <c r="Q6" s="6"/>
      <c r="R6" s="6"/>
      <c r="S6" s="6"/>
      <c r="T6" s="6"/>
      <c r="U6" s="6"/>
      <c r="V6" s="6"/>
      <c r="W6" s="6"/>
      <c r="X6" s="6"/>
      <c r="Y6" s="6"/>
      <c r="Z6" s="6"/>
    </row>
    <row r="7" ht="15.0" customHeight="1">
      <c r="A7" s="6"/>
      <c r="B7" s="3" t="s">
        <v>2</v>
      </c>
      <c r="C7" s="6"/>
      <c r="D7" s="25"/>
      <c r="E7" s="26"/>
      <c r="F7" s="26"/>
      <c r="G7" s="26"/>
      <c r="H7" s="6"/>
      <c r="I7" s="6"/>
      <c r="J7" s="6"/>
      <c r="K7" s="6"/>
      <c r="L7" s="6"/>
      <c r="M7" s="6"/>
      <c r="N7" s="13" t="s">
        <v>22</v>
      </c>
      <c r="O7" s="14">
        <v>27.0</v>
      </c>
      <c r="P7" s="6"/>
      <c r="Q7" s="6"/>
      <c r="R7" s="6"/>
      <c r="S7" s="6"/>
      <c r="T7" s="6"/>
      <c r="U7" s="6"/>
      <c r="V7" s="6"/>
      <c r="W7" s="6"/>
      <c r="X7" s="6"/>
      <c r="Y7" s="6"/>
      <c r="Z7" s="6"/>
    </row>
    <row r="8" ht="15.0" customHeight="1">
      <c r="A8" s="6"/>
      <c r="B8" s="3" t="s">
        <v>23</v>
      </c>
      <c r="C8" s="6"/>
      <c r="D8" s="21"/>
      <c r="E8" s="22"/>
      <c r="F8" s="22"/>
      <c r="G8" s="23"/>
      <c r="H8" s="6"/>
      <c r="I8" s="6"/>
      <c r="J8" s="6"/>
      <c r="K8" s="6"/>
      <c r="L8" s="6"/>
      <c r="M8" s="6"/>
      <c r="N8" s="27" t="s">
        <v>24</v>
      </c>
      <c r="O8" s="28">
        <v>21.0</v>
      </c>
      <c r="P8" s="6"/>
      <c r="Q8" s="6"/>
      <c r="R8" s="6"/>
      <c r="S8" s="6"/>
      <c r="T8" s="6"/>
      <c r="U8" s="6"/>
      <c r="V8" s="6"/>
      <c r="W8" s="6"/>
      <c r="X8" s="6"/>
      <c r="Y8" s="6"/>
      <c r="Z8" s="6"/>
    </row>
    <row r="9" ht="15.0" customHeight="1">
      <c r="A9" s="6"/>
      <c r="B9" s="3"/>
      <c r="C9" s="6"/>
      <c r="D9" s="6"/>
      <c r="E9" s="6"/>
      <c r="F9" s="6"/>
      <c r="G9" s="6"/>
      <c r="H9" s="6"/>
      <c r="I9" s="6"/>
      <c r="J9" s="6"/>
      <c r="K9" s="6"/>
      <c r="L9" s="6"/>
      <c r="M9" s="6"/>
      <c r="N9" s="6"/>
      <c r="O9" s="6"/>
      <c r="P9" s="6"/>
      <c r="Q9" s="6"/>
      <c r="R9" s="6"/>
      <c r="S9" s="6"/>
      <c r="T9" s="6"/>
      <c r="U9" s="6"/>
      <c r="V9" s="6"/>
      <c r="W9" s="6"/>
      <c r="X9" s="6"/>
      <c r="Y9" s="6"/>
      <c r="Z9" s="6"/>
    </row>
    <row r="10" ht="15.0" customHeight="1">
      <c r="A10" s="6"/>
      <c r="B10" s="3" t="s">
        <v>4</v>
      </c>
      <c r="C10" s="3"/>
      <c r="D10" s="6"/>
      <c r="E10" s="6"/>
      <c r="F10" s="6"/>
      <c r="G10" s="6"/>
      <c r="H10" s="6"/>
      <c r="I10" s="6"/>
      <c r="J10" s="6"/>
      <c r="K10" s="6"/>
      <c r="L10" s="6"/>
      <c r="M10" s="6"/>
      <c r="N10" s="6"/>
      <c r="O10" s="6"/>
      <c r="P10" s="6"/>
      <c r="Q10" s="6"/>
      <c r="R10" s="6"/>
      <c r="S10" s="6"/>
      <c r="T10" s="6"/>
      <c r="U10" s="6"/>
      <c r="V10" s="6"/>
      <c r="W10" s="6"/>
      <c r="X10" s="6"/>
      <c r="Y10" s="6"/>
      <c r="Z10" s="6"/>
    </row>
    <row r="11">
      <c r="A11" s="6"/>
      <c r="B11" s="29" t="s">
        <v>25</v>
      </c>
      <c r="C11" s="30" t="s">
        <v>26</v>
      </c>
      <c r="D11" s="31" t="s">
        <v>27</v>
      </c>
      <c r="E11" s="22"/>
      <c r="F11" s="23"/>
      <c r="G11" s="31" t="s">
        <v>28</v>
      </c>
      <c r="H11" s="23"/>
      <c r="I11" s="31" t="s">
        <v>29</v>
      </c>
      <c r="J11" s="23"/>
      <c r="K11" s="32" t="s">
        <v>30</v>
      </c>
      <c r="L11" s="6"/>
      <c r="M11" s="6"/>
      <c r="N11" s="6"/>
      <c r="O11" s="2"/>
      <c r="P11" s="6"/>
      <c r="Q11" s="6"/>
      <c r="R11" s="6"/>
      <c r="S11" s="6"/>
      <c r="T11" s="6"/>
      <c r="U11" s="6"/>
      <c r="V11" s="6"/>
      <c r="W11" s="6"/>
      <c r="X11" s="6"/>
      <c r="Y11" s="6"/>
      <c r="Z11" s="6"/>
    </row>
    <row r="12" ht="15.0" customHeight="1">
      <c r="A12" s="6"/>
      <c r="B12" s="29" t="s">
        <v>31</v>
      </c>
      <c r="C12" s="29"/>
      <c r="D12" s="33" t="s">
        <v>32</v>
      </c>
      <c r="E12" s="33" t="s">
        <v>33</v>
      </c>
      <c r="F12" s="33" t="s">
        <v>34</v>
      </c>
      <c r="G12" s="33" t="s">
        <v>32</v>
      </c>
      <c r="H12" s="33" t="s">
        <v>33</v>
      </c>
      <c r="I12" s="33" t="s">
        <v>32</v>
      </c>
      <c r="J12" s="33" t="s">
        <v>33</v>
      </c>
      <c r="K12" s="33"/>
      <c r="L12" s="6"/>
      <c r="M12" s="6"/>
      <c r="P12" s="6"/>
      <c r="Q12" s="6"/>
      <c r="R12" s="6"/>
      <c r="S12" s="6"/>
      <c r="T12" s="6"/>
      <c r="U12" s="6"/>
      <c r="V12" s="6"/>
      <c r="W12" s="6"/>
      <c r="X12" s="6"/>
      <c r="Y12" s="6"/>
      <c r="Z12" s="6"/>
    </row>
    <row r="13" ht="15.0" customHeight="1">
      <c r="A13" s="6"/>
      <c r="B13" s="34"/>
      <c r="C13" s="35"/>
      <c r="D13" s="36"/>
      <c r="E13" s="36"/>
      <c r="F13" s="34"/>
      <c r="G13" s="36"/>
      <c r="H13" s="36"/>
      <c r="I13" s="37">
        <f t="shared" ref="I13:I20" si="1">G13-(D13*F13)</f>
        <v>0</v>
      </c>
      <c r="J13" s="37">
        <f t="shared" ref="J13:J20" si="2">H13-(E13*F13)</f>
        <v>0</v>
      </c>
      <c r="K13" s="38"/>
      <c r="L13" s="6"/>
      <c r="M13" s="6"/>
      <c r="P13" s="6"/>
      <c r="Q13" s="6"/>
      <c r="R13" s="6"/>
      <c r="S13" s="6"/>
      <c r="T13" s="6"/>
      <c r="U13" s="6"/>
      <c r="V13" s="6"/>
      <c r="W13" s="6"/>
      <c r="X13" s="6"/>
      <c r="Y13" s="6"/>
      <c r="Z13" s="6"/>
    </row>
    <row r="14" ht="15.0" customHeight="1">
      <c r="A14" s="6"/>
      <c r="B14" s="20"/>
      <c r="C14" s="39"/>
      <c r="D14" s="40"/>
      <c r="E14" s="40"/>
      <c r="F14" s="20"/>
      <c r="G14" s="40"/>
      <c r="H14" s="40"/>
      <c r="I14" s="41">
        <f t="shared" si="1"/>
        <v>0</v>
      </c>
      <c r="J14" s="41">
        <f t="shared" si="2"/>
        <v>0</v>
      </c>
      <c r="K14" s="42"/>
      <c r="L14" s="6"/>
      <c r="M14" s="6"/>
      <c r="N14" s="6"/>
      <c r="O14" s="6"/>
      <c r="P14" s="6"/>
      <c r="Q14" s="6"/>
      <c r="R14" s="6"/>
      <c r="S14" s="6"/>
      <c r="T14" s="6"/>
      <c r="U14" s="6"/>
      <c r="V14" s="6"/>
      <c r="W14" s="6"/>
      <c r="X14" s="6"/>
      <c r="Y14" s="6"/>
      <c r="Z14" s="6"/>
    </row>
    <row r="15" ht="15.0" customHeight="1">
      <c r="A15" s="6"/>
      <c r="B15" s="20"/>
      <c r="C15" s="39"/>
      <c r="D15" s="40"/>
      <c r="E15" s="40"/>
      <c r="F15" s="20"/>
      <c r="G15" s="40"/>
      <c r="H15" s="40"/>
      <c r="I15" s="41">
        <f t="shared" si="1"/>
        <v>0</v>
      </c>
      <c r="J15" s="41">
        <f t="shared" si="2"/>
        <v>0</v>
      </c>
      <c r="K15" s="42"/>
      <c r="L15" s="6"/>
      <c r="M15" s="6">
        <f>7*7</f>
        <v>49</v>
      </c>
      <c r="N15" s="6"/>
      <c r="O15" s="6"/>
      <c r="P15" s="6"/>
      <c r="Q15" s="6"/>
      <c r="R15" s="6"/>
      <c r="S15" s="6"/>
      <c r="T15" s="6"/>
      <c r="U15" s="6"/>
      <c r="V15" s="6"/>
      <c r="W15" s="6"/>
      <c r="X15" s="6"/>
      <c r="Y15" s="6"/>
      <c r="Z15" s="6"/>
    </row>
    <row r="16" ht="15.0" customHeight="1">
      <c r="A16" s="6"/>
      <c r="B16" s="20"/>
      <c r="C16" s="39"/>
      <c r="D16" s="40"/>
      <c r="E16" s="40"/>
      <c r="F16" s="20"/>
      <c r="G16" s="40"/>
      <c r="H16" s="40"/>
      <c r="I16" s="41">
        <f t="shared" si="1"/>
        <v>0</v>
      </c>
      <c r="J16" s="41">
        <f t="shared" si="2"/>
        <v>0</v>
      </c>
      <c r="K16" s="42"/>
      <c r="L16" s="6"/>
      <c r="M16" s="6">
        <f>+M15*O6</f>
        <v>3.550724638</v>
      </c>
      <c r="N16" s="6"/>
      <c r="O16" s="6"/>
      <c r="P16" s="6"/>
      <c r="Q16" s="6"/>
      <c r="R16" s="6"/>
      <c r="S16" s="6"/>
      <c r="T16" s="6"/>
      <c r="U16" s="6"/>
      <c r="V16" s="6"/>
      <c r="W16" s="6"/>
      <c r="X16" s="6"/>
      <c r="Y16" s="6"/>
      <c r="Z16" s="6"/>
    </row>
    <row r="17" ht="15.0" customHeight="1">
      <c r="A17" s="6"/>
      <c r="B17" s="20"/>
      <c r="C17" s="39"/>
      <c r="D17" s="40"/>
      <c r="E17" s="40"/>
      <c r="F17" s="20"/>
      <c r="G17" s="40"/>
      <c r="H17" s="40"/>
      <c r="I17" s="41">
        <f t="shared" si="1"/>
        <v>0</v>
      </c>
      <c r="J17" s="41">
        <f t="shared" si="2"/>
        <v>0</v>
      </c>
      <c r="K17" s="42"/>
      <c r="L17" s="6"/>
      <c r="M17" s="6">
        <f>49/7</f>
        <v>7</v>
      </c>
      <c r="N17" s="6"/>
      <c r="O17" s="6"/>
      <c r="P17" s="6"/>
      <c r="Q17" s="6"/>
      <c r="R17" s="6"/>
      <c r="S17" s="6"/>
      <c r="T17" s="6"/>
      <c r="U17" s="6"/>
      <c r="V17" s="6"/>
      <c r="W17" s="6"/>
      <c r="X17" s="6"/>
      <c r="Y17" s="6"/>
      <c r="Z17" s="6"/>
    </row>
    <row r="18" ht="15.0" customHeight="1">
      <c r="A18" s="6"/>
      <c r="B18" s="20"/>
      <c r="C18" s="39"/>
      <c r="D18" s="40"/>
      <c r="E18" s="40"/>
      <c r="F18" s="20"/>
      <c r="G18" s="40"/>
      <c r="H18" s="40"/>
      <c r="I18" s="41">
        <f t="shared" si="1"/>
        <v>0</v>
      </c>
      <c r="J18" s="41">
        <f t="shared" si="2"/>
        <v>0</v>
      </c>
      <c r="K18" s="42"/>
      <c r="L18" s="6"/>
      <c r="M18" s="6">
        <f>+M17*0.5</f>
        <v>3.5</v>
      </c>
      <c r="N18" s="6"/>
      <c r="O18" s="6"/>
      <c r="P18" s="6"/>
      <c r="Q18" s="6"/>
      <c r="R18" s="6"/>
      <c r="S18" s="6"/>
      <c r="T18" s="6"/>
      <c r="U18" s="6"/>
      <c r="V18" s="6"/>
      <c r="W18" s="6"/>
      <c r="X18" s="6"/>
      <c r="Y18" s="6"/>
      <c r="Z18" s="6"/>
    </row>
    <row r="19" ht="15.0" customHeight="1">
      <c r="A19" s="6"/>
      <c r="B19" s="20"/>
      <c r="C19" s="39"/>
      <c r="D19" s="40"/>
      <c r="E19" s="40"/>
      <c r="F19" s="20"/>
      <c r="G19" s="40"/>
      <c r="H19" s="40"/>
      <c r="I19" s="41">
        <f t="shared" si="1"/>
        <v>0</v>
      </c>
      <c r="J19" s="41">
        <f t="shared" si="2"/>
        <v>0</v>
      </c>
      <c r="K19" s="42"/>
      <c r="L19" s="6"/>
      <c r="M19" s="6"/>
      <c r="N19" s="6"/>
      <c r="O19" s="6"/>
      <c r="P19" s="6"/>
      <c r="Q19" s="6"/>
      <c r="R19" s="6"/>
      <c r="S19" s="6"/>
      <c r="T19" s="6"/>
      <c r="U19" s="6"/>
      <c r="V19" s="6"/>
      <c r="W19" s="6"/>
      <c r="X19" s="6"/>
      <c r="Y19" s="6"/>
      <c r="Z19" s="6"/>
    </row>
    <row r="20" ht="15.0" customHeight="1">
      <c r="A20" s="6"/>
      <c r="B20" s="20"/>
      <c r="C20" s="39"/>
      <c r="D20" s="40"/>
      <c r="E20" s="40"/>
      <c r="F20" s="20"/>
      <c r="G20" s="40"/>
      <c r="H20" s="40"/>
      <c r="I20" s="41">
        <f t="shared" si="1"/>
        <v>0</v>
      </c>
      <c r="J20" s="41">
        <f t="shared" si="2"/>
        <v>0</v>
      </c>
      <c r="K20" s="42"/>
      <c r="L20" s="6"/>
      <c r="M20" s="6"/>
      <c r="N20" s="6"/>
      <c r="O20" s="6"/>
      <c r="P20" s="6"/>
      <c r="Q20" s="6"/>
      <c r="R20" s="6"/>
      <c r="S20" s="6"/>
      <c r="T20" s="6"/>
      <c r="U20" s="6"/>
      <c r="V20" s="6"/>
      <c r="W20" s="6"/>
      <c r="X20" s="6"/>
      <c r="Y20" s="6"/>
      <c r="Z20" s="6"/>
    </row>
    <row r="21" ht="15.0" customHeight="1">
      <c r="A21" s="6"/>
      <c r="B21" s="29" t="s">
        <v>35</v>
      </c>
      <c r="C21" s="29"/>
      <c r="D21" s="43">
        <f t="shared" ref="D21:E21" si="3">SUM(D13:D20)</f>
        <v>0</v>
      </c>
      <c r="E21" s="43">
        <f t="shared" si="3"/>
        <v>0</v>
      </c>
      <c r="F21" s="43"/>
      <c r="G21" s="43">
        <f t="shared" ref="G21:J21" si="4">SUM(G13:G20)</f>
        <v>0</v>
      </c>
      <c r="H21" s="43">
        <f t="shared" si="4"/>
        <v>0</v>
      </c>
      <c r="I21" s="43">
        <f t="shared" si="4"/>
        <v>0</v>
      </c>
      <c r="J21" s="43">
        <f t="shared" si="4"/>
        <v>0</v>
      </c>
      <c r="K21" s="43"/>
      <c r="L21" s="6"/>
      <c r="M21" s="6"/>
      <c r="N21" s="6"/>
      <c r="O21" s="6"/>
      <c r="P21" s="6"/>
      <c r="Q21" s="6"/>
      <c r="R21" s="6"/>
      <c r="S21" s="6"/>
      <c r="T21" s="6"/>
      <c r="U21" s="6"/>
      <c r="V21" s="6"/>
      <c r="W21" s="6"/>
      <c r="X21" s="6"/>
      <c r="Y21" s="6"/>
      <c r="Z21" s="6"/>
    </row>
    <row r="22" ht="15.0" customHeight="1">
      <c r="A22" s="6"/>
      <c r="B22" s="3"/>
      <c r="C22" s="3"/>
      <c r="D22" s="44"/>
      <c r="E22" s="44"/>
      <c r="F22" s="44"/>
      <c r="G22" s="44"/>
      <c r="H22" s="44"/>
      <c r="I22" s="44"/>
      <c r="J22" s="44"/>
      <c r="K22" s="44"/>
      <c r="L22" s="6"/>
      <c r="M22" s="6"/>
      <c r="N22" s="6"/>
      <c r="O22" s="6">
        <f>37-2.5</f>
        <v>34.5</v>
      </c>
      <c r="P22" s="6"/>
      <c r="Q22" s="6"/>
      <c r="R22" s="6"/>
      <c r="S22" s="6"/>
      <c r="T22" s="6"/>
      <c r="U22" s="6"/>
      <c r="V22" s="6"/>
      <c r="W22" s="6"/>
      <c r="X22" s="6"/>
      <c r="Y22" s="6"/>
      <c r="Z22" s="6"/>
    </row>
    <row r="23" ht="15.0" customHeight="1">
      <c r="A23" s="6"/>
      <c r="B23" s="45" t="s">
        <v>36</v>
      </c>
      <c r="C23" s="46"/>
      <c r="D23" s="47"/>
      <c r="E23" s="47"/>
      <c r="F23" s="47"/>
      <c r="G23" s="41">
        <f>+((D13*F13)+(D14*F14)+(D15*F15)+(D16*F16)+(D17*F17)+(D18*F18)+(D19*F19)+(D20*F20))*0.25</f>
        <v>0</v>
      </c>
      <c r="H23" s="47">
        <f>+((E13*F13)+(E14*F14)+(E15*F15)+(E16*F16)+(E17*F17)+(E18*F18)+(E19*F19)+(E20*F20))*O6</f>
        <v>0</v>
      </c>
      <c r="I23" s="41"/>
      <c r="J23" s="48"/>
      <c r="K23" s="41"/>
      <c r="L23" s="6"/>
      <c r="M23" s="6"/>
      <c r="N23" s="6"/>
      <c r="O23" s="6"/>
      <c r="P23" s="6"/>
      <c r="Q23" s="6"/>
      <c r="R23" s="6"/>
      <c r="S23" s="6"/>
      <c r="T23" s="6"/>
      <c r="U23" s="6"/>
      <c r="V23" s="6"/>
      <c r="W23" s="6"/>
      <c r="X23" s="6"/>
      <c r="Y23" s="6"/>
      <c r="Z23" s="6"/>
    </row>
    <row r="24" ht="15.0" customHeight="1">
      <c r="A24" s="6"/>
      <c r="B24" s="45" t="s">
        <v>37</v>
      </c>
      <c r="C24" s="46"/>
      <c r="D24" s="47"/>
      <c r="E24" s="47"/>
      <c r="F24" s="47"/>
      <c r="G24" s="40"/>
      <c r="H24" s="40"/>
      <c r="I24" s="41"/>
      <c r="J24" s="48"/>
      <c r="K24" s="41" t="s">
        <v>38</v>
      </c>
      <c r="L24" s="6"/>
      <c r="M24" s="6"/>
      <c r="N24" s="6"/>
      <c r="O24" s="6"/>
      <c r="P24" s="6"/>
      <c r="Q24" s="6"/>
      <c r="R24" s="6"/>
      <c r="S24" s="6"/>
      <c r="T24" s="6"/>
      <c r="U24" s="6"/>
      <c r="V24" s="6"/>
      <c r="W24" s="6"/>
      <c r="X24" s="6"/>
      <c r="Y24" s="6"/>
      <c r="Z24" s="6"/>
    </row>
    <row r="25" ht="15.0" customHeight="1">
      <c r="A25" s="6"/>
      <c r="B25" s="3"/>
      <c r="C25" s="3"/>
      <c r="D25" s="44"/>
      <c r="E25" s="44"/>
      <c r="F25" s="44"/>
      <c r="G25" s="44"/>
      <c r="H25" s="44"/>
      <c r="I25" s="44"/>
      <c r="J25" s="44"/>
      <c r="K25" s="44"/>
      <c r="L25" s="6"/>
      <c r="M25" s="6"/>
      <c r="N25" s="6"/>
      <c r="O25" s="6"/>
      <c r="P25" s="6"/>
      <c r="Q25" s="6"/>
      <c r="R25" s="6"/>
      <c r="S25" s="6"/>
      <c r="T25" s="6"/>
      <c r="U25" s="6"/>
      <c r="V25" s="6"/>
      <c r="W25" s="6"/>
      <c r="X25" s="6"/>
      <c r="Y25" s="6"/>
      <c r="Z25" s="6"/>
    </row>
    <row r="26" ht="15.75" customHeight="1">
      <c r="A26" s="6"/>
      <c r="B26" s="29" t="s">
        <v>39</v>
      </c>
      <c r="C26" s="30" t="s">
        <v>26</v>
      </c>
      <c r="D26" s="31" t="s">
        <v>40</v>
      </c>
      <c r="E26" s="22"/>
      <c r="F26" s="23"/>
      <c r="G26" s="31" t="s">
        <v>41</v>
      </c>
      <c r="H26" s="23"/>
      <c r="I26" s="49" t="s">
        <v>42</v>
      </c>
      <c r="J26" s="23"/>
      <c r="K26" s="32" t="s">
        <v>30</v>
      </c>
      <c r="L26" s="6"/>
      <c r="M26" s="6"/>
      <c r="N26" s="6"/>
      <c r="O26" s="6"/>
      <c r="P26" s="6"/>
      <c r="Q26" s="6"/>
      <c r="R26" s="6"/>
      <c r="S26" s="6"/>
      <c r="T26" s="6"/>
      <c r="U26" s="6"/>
      <c r="V26" s="6"/>
      <c r="W26" s="6"/>
      <c r="X26" s="6"/>
      <c r="Y26" s="6"/>
      <c r="Z26" s="6"/>
    </row>
    <row r="27" ht="15.0" customHeight="1">
      <c r="A27" s="6"/>
      <c r="B27" s="29" t="s">
        <v>43</v>
      </c>
      <c r="C27" s="29"/>
      <c r="D27" s="33" t="s">
        <v>32</v>
      </c>
      <c r="E27" s="33" t="s">
        <v>33</v>
      </c>
      <c r="F27" s="33" t="s">
        <v>34</v>
      </c>
      <c r="G27" s="33" t="s">
        <v>32</v>
      </c>
      <c r="H27" s="33" t="s">
        <v>33</v>
      </c>
      <c r="I27" s="33" t="s">
        <v>32</v>
      </c>
      <c r="J27" s="33" t="s">
        <v>33</v>
      </c>
      <c r="K27" s="33"/>
      <c r="L27" s="6"/>
      <c r="M27" s="6"/>
      <c r="N27" s="6"/>
      <c r="O27" s="6"/>
      <c r="P27" s="6"/>
      <c r="Q27" s="6"/>
      <c r="R27" s="6"/>
      <c r="S27" s="6"/>
      <c r="T27" s="6"/>
      <c r="U27" s="6"/>
      <c r="V27" s="6"/>
      <c r="W27" s="6"/>
      <c r="X27" s="6"/>
      <c r="Y27" s="6"/>
      <c r="Z27" s="6"/>
    </row>
    <row r="28" ht="15.0" customHeight="1">
      <c r="A28" s="6"/>
      <c r="B28" s="50"/>
      <c r="C28" s="51"/>
      <c r="D28" s="52"/>
      <c r="E28" s="52"/>
      <c r="F28" s="53"/>
      <c r="G28" s="52"/>
      <c r="H28" s="52"/>
      <c r="I28" s="54">
        <f t="shared" ref="I28:I35" si="5">G28-(D28*F28)</f>
        <v>0</v>
      </c>
      <c r="J28" s="54">
        <f t="shared" ref="J28:J35" si="6">H28-(E28*F28)</f>
        <v>0</v>
      </c>
      <c r="K28" s="38"/>
      <c r="L28" s="6"/>
      <c r="M28" s="6"/>
      <c r="N28" s="6"/>
      <c r="O28" s="6"/>
      <c r="P28" s="6"/>
      <c r="Q28" s="6"/>
      <c r="R28" s="6"/>
      <c r="S28" s="6"/>
      <c r="T28" s="6"/>
      <c r="U28" s="6"/>
      <c r="V28" s="6"/>
      <c r="W28" s="6"/>
      <c r="X28" s="6"/>
      <c r="Y28" s="6"/>
      <c r="Z28" s="6"/>
    </row>
    <row r="29" ht="15.0" customHeight="1">
      <c r="A29" s="6"/>
      <c r="B29" s="20"/>
      <c r="C29" s="39"/>
      <c r="D29" s="40"/>
      <c r="E29" s="40"/>
      <c r="F29" s="20"/>
      <c r="G29" s="40"/>
      <c r="H29" s="40"/>
      <c r="I29" s="41">
        <f t="shared" si="5"/>
        <v>0</v>
      </c>
      <c r="J29" s="41">
        <f t="shared" si="6"/>
        <v>0</v>
      </c>
      <c r="K29" s="42"/>
      <c r="L29" s="6"/>
      <c r="M29" s="6"/>
      <c r="N29" s="6"/>
      <c r="O29" s="6"/>
      <c r="P29" s="6"/>
      <c r="Q29" s="6"/>
      <c r="R29" s="6"/>
      <c r="S29" s="6"/>
      <c r="T29" s="6"/>
      <c r="U29" s="6"/>
      <c r="V29" s="6"/>
      <c r="W29" s="6"/>
      <c r="X29" s="6"/>
      <c r="Y29" s="6"/>
      <c r="Z29" s="6"/>
    </row>
    <row r="30" ht="15.0" customHeight="1">
      <c r="A30" s="6"/>
      <c r="B30" s="20"/>
      <c r="C30" s="39"/>
      <c r="D30" s="40"/>
      <c r="E30" s="40"/>
      <c r="F30" s="20"/>
      <c r="G30" s="40"/>
      <c r="H30" s="40"/>
      <c r="I30" s="41">
        <f t="shared" si="5"/>
        <v>0</v>
      </c>
      <c r="J30" s="41">
        <f t="shared" si="6"/>
        <v>0</v>
      </c>
      <c r="K30" s="42"/>
      <c r="L30" s="6"/>
      <c r="M30" s="6"/>
      <c r="N30" s="6"/>
      <c r="O30" s="6"/>
      <c r="P30" s="6"/>
      <c r="Q30" s="6"/>
      <c r="R30" s="6"/>
      <c r="S30" s="6"/>
      <c r="T30" s="6"/>
      <c r="U30" s="6"/>
      <c r="V30" s="6"/>
      <c r="W30" s="6"/>
      <c r="X30" s="6"/>
      <c r="Y30" s="6"/>
      <c r="Z30" s="6"/>
    </row>
    <row r="31" ht="15.0" customHeight="1">
      <c r="A31" s="6"/>
      <c r="B31" s="20"/>
      <c r="C31" s="39"/>
      <c r="D31" s="40"/>
      <c r="E31" s="40"/>
      <c r="F31" s="20"/>
      <c r="G31" s="40"/>
      <c r="H31" s="40"/>
      <c r="I31" s="41">
        <f t="shared" si="5"/>
        <v>0</v>
      </c>
      <c r="J31" s="41">
        <f t="shared" si="6"/>
        <v>0</v>
      </c>
      <c r="K31" s="42"/>
      <c r="L31" s="6"/>
      <c r="M31" s="6"/>
      <c r="N31" s="6"/>
      <c r="O31" s="6"/>
      <c r="P31" s="6"/>
      <c r="Q31" s="6"/>
      <c r="R31" s="6"/>
      <c r="S31" s="6"/>
      <c r="T31" s="6"/>
      <c r="U31" s="6"/>
      <c r="V31" s="6"/>
      <c r="W31" s="6"/>
      <c r="X31" s="6"/>
      <c r="Y31" s="6"/>
      <c r="Z31" s="6"/>
    </row>
    <row r="32" ht="15.0" customHeight="1">
      <c r="A32" s="6"/>
      <c r="B32" s="20"/>
      <c r="C32" s="39"/>
      <c r="D32" s="40"/>
      <c r="E32" s="40"/>
      <c r="F32" s="20"/>
      <c r="G32" s="40"/>
      <c r="H32" s="40"/>
      <c r="I32" s="41">
        <f t="shared" si="5"/>
        <v>0</v>
      </c>
      <c r="J32" s="41">
        <f t="shared" si="6"/>
        <v>0</v>
      </c>
      <c r="K32" s="42"/>
      <c r="L32" s="6"/>
      <c r="M32" s="6"/>
      <c r="N32" s="6"/>
      <c r="O32" s="6"/>
      <c r="P32" s="6"/>
      <c r="Q32" s="6"/>
      <c r="R32" s="6"/>
      <c r="S32" s="6"/>
      <c r="T32" s="6"/>
      <c r="U32" s="6"/>
      <c r="V32" s="6"/>
      <c r="W32" s="6"/>
      <c r="X32" s="6"/>
      <c r="Y32" s="6"/>
      <c r="Z32" s="6"/>
    </row>
    <row r="33" ht="15.0" customHeight="1">
      <c r="A33" s="6"/>
      <c r="B33" s="20"/>
      <c r="C33" s="39"/>
      <c r="D33" s="40"/>
      <c r="E33" s="40"/>
      <c r="F33" s="20"/>
      <c r="G33" s="40"/>
      <c r="H33" s="40"/>
      <c r="I33" s="41">
        <f t="shared" si="5"/>
        <v>0</v>
      </c>
      <c r="J33" s="41">
        <f t="shared" si="6"/>
        <v>0</v>
      </c>
      <c r="K33" s="42"/>
      <c r="L33" s="6"/>
      <c r="M33" s="6"/>
      <c r="N33" s="6"/>
      <c r="O33" s="6"/>
      <c r="P33" s="6"/>
      <c r="Q33" s="6"/>
      <c r="R33" s="6"/>
      <c r="S33" s="6"/>
      <c r="T33" s="6"/>
      <c r="U33" s="6"/>
      <c r="V33" s="6"/>
      <c r="W33" s="6"/>
      <c r="X33" s="6"/>
      <c r="Y33" s="6"/>
      <c r="Z33" s="6"/>
    </row>
    <row r="34" ht="15.0" customHeight="1">
      <c r="A34" s="6"/>
      <c r="B34" s="20"/>
      <c r="C34" s="39"/>
      <c r="D34" s="40"/>
      <c r="E34" s="40"/>
      <c r="F34" s="20"/>
      <c r="G34" s="40"/>
      <c r="H34" s="40"/>
      <c r="I34" s="41">
        <f t="shared" si="5"/>
        <v>0</v>
      </c>
      <c r="J34" s="41">
        <f t="shared" si="6"/>
        <v>0</v>
      </c>
      <c r="K34" s="42"/>
      <c r="L34" s="6"/>
      <c r="M34" s="6"/>
      <c r="N34" s="6"/>
      <c r="O34" s="6"/>
      <c r="P34" s="6"/>
      <c r="Q34" s="6"/>
      <c r="R34" s="6"/>
      <c r="S34" s="6"/>
      <c r="T34" s="6"/>
      <c r="U34" s="6"/>
      <c r="V34" s="6"/>
      <c r="W34" s="6"/>
      <c r="X34" s="6"/>
      <c r="Y34" s="6"/>
      <c r="Z34" s="6"/>
    </row>
    <row r="35" ht="15.0" customHeight="1">
      <c r="A35" s="6"/>
      <c r="B35" s="20"/>
      <c r="C35" s="39"/>
      <c r="D35" s="40"/>
      <c r="E35" s="40"/>
      <c r="F35" s="20"/>
      <c r="G35" s="40"/>
      <c r="H35" s="40"/>
      <c r="I35" s="41">
        <f t="shared" si="5"/>
        <v>0</v>
      </c>
      <c r="J35" s="41">
        <f t="shared" si="6"/>
        <v>0</v>
      </c>
      <c r="K35" s="42"/>
      <c r="L35" s="6"/>
      <c r="M35" s="6"/>
      <c r="N35" s="6"/>
      <c r="O35" s="6"/>
      <c r="P35" s="6"/>
      <c r="Q35" s="6"/>
      <c r="R35" s="6"/>
      <c r="S35" s="6"/>
      <c r="T35" s="6"/>
      <c r="U35" s="6"/>
      <c r="V35" s="6"/>
      <c r="W35" s="6"/>
      <c r="X35" s="6"/>
      <c r="Y35" s="6"/>
      <c r="Z35" s="6"/>
    </row>
    <row r="36" ht="15.0" customHeight="1">
      <c r="A36" s="6"/>
      <c r="B36" s="29" t="s">
        <v>35</v>
      </c>
      <c r="C36" s="29"/>
      <c r="D36" s="55">
        <f t="shared" ref="D36:E36" si="7">SUM(D28:D35)</f>
        <v>0</v>
      </c>
      <c r="E36" s="55">
        <f t="shared" si="7"/>
        <v>0</v>
      </c>
      <c r="F36" s="55"/>
      <c r="G36" s="55">
        <f t="shared" ref="G36:J36" si="8">SUM(G28:G35)</f>
        <v>0</v>
      </c>
      <c r="H36" s="55">
        <f t="shared" si="8"/>
        <v>0</v>
      </c>
      <c r="I36" s="55">
        <f t="shared" si="8"/>
        <v>0</v>
      </c>
      <c r="J36" s="55">
        <f t="shared" si="8"/>
        <v>0</v>
      </c>
      <c r="K36" s="55"/>
      <c r="L36" s="6"/>
      <c r="M36" s="6"/>
      <c r="N36" s="6"/>
      <c r="O36" s="6"/>
      <c r="P36" s="6"/>
      <c r="Q36" s="6"/>
      <c r="R36" s="6"/>
      <c r="S36" s="6"/>
      <c r="T36" s="6"/>
      <c r="U36" s="6"/>
      <c r="V36" s="6"/>
      <c r="W36" s="6"/>
      <c r="X36" s="6"/>
      <c r="Y36" s="6"/>
      <c r="Z36" s="6"/>
    </row>
    <row r="37" ht="15.0" customHeight="1">
      <c r="A37" s="6"/>
      <c r="B37" s="3"/>
      <c r="C37" s="3"/>
      <c r="D37" s="56"/>
      <c r="E37" s="56"/>
      <c r="F37" s="56"/>
      <c r="G37" s="56"/>
      <c r="H37" s="56"/>
      <c r="I37" s="56"/>
      <c r="J37" s="56"/>
      <c r="K37" s="56"/>
      <c r="L37" s="6"/>
      <c r="M37" s="6"/>
      <c r="N37" s="6"/>
      <c r="O37" s="6"/>
      <c r="P37" s="6"/>
      <c r="Q37" s="6"/>
      <c r="R37" s="6"/>
      <c r="S37" s="6"/>
      <c r="T37" s="6"/>
      <c r="U37" s="6"/>
      <c r="V37" s="6"/>
      <c r="W37" s="6"/>
      <c r="X37" s="6"/>
      <c r="Y37" s="6"/>
      <c r="Z37" s="6"/>
    </row>
    <row r="38" ht="15.0" customHeight="1">
      <c r="A38" s="6"/>
      <c r="B38" s="45" t="s">
        <v>21</v>
      </c>
      <c r="C38" s="46"/>
      <c r="D38" s="47"/>
      <c r="E38" s="47"/>
      <c r="F38" s="47"/>
      <c r="G38" s="41">
        <f>+((D28*F28)+(D29*F29)+(D30*F30)+(D31*F31)+(D32*F32)+(D33*F33)+(D34*F34)+(D35*F35))*O6</f>
        <v>0</v>
      </c>
      <c r="H38" s="47">
        <f>+((E28*F28)+(E29*F29)+(E30*F30)+(E31*F31)+(E32*F32)+(E33*F33)+(E34*F34)+(E35*F35))*O6</f>
        <v>0</v>
      </c>
      <c r="I38" s="41"/>
      <c r="J38" s="48"/>
      <c r="K38" s="41"/>
      <c r="L38" s="6"/>
      <c r="M38" s="6"/>
      <c r="N38" s="6"/>
      <c r="O38" s="6"/>
      <c r="P38" s="6"/>
      <c r="Q38" s="6"/>
      <c r="R38" s="6"/>
      <c r="S38" s="6"/>
      <c r="T38" s="6"/>
      <c r="U38" s="6"/>
      <c r="V38" s="6"/>
      <c r="W38" s="6"/>
      <c r="X38" s="6"/>
      <c r="Y38" s="6"/>
      <c r="Z38" s="6"/>
    </row>
    <row r="39" ht="15.0" customHeight="1">
      <c r="A39" s="6"/>
      <c r="B39" s="3"/>
      <c r="C39" s="3"/>
      <c r="D39" s="3"/>
      <c r="E39" s="3"/>
      <c r="F39" s="3"/>
      <c r="G39" s="3"/>
      <c r="H39" s="3"/>
      <c r="I39" s="3"/>
      <c r="J39" s="3"/>
      <c r="K39" s="3"/>
      <c r="L39" s="6"/>
      <c r="M39" s="6"/>
      <c r="N39" s="6"/>
      <c r="O39" s="6"/>
      <c r="P39" s="6"/>
      <c r="Q39" s="6"/>
      <c r="R39" s="6"/>
      <c r="S39" s="6"/>
      <c r="T39" s="6"/>
      <c r="U39" s="6"/>
      <c r="V39" s="6"/>
      <c r="W39" s="6"/>
      <c r="X39" s="6"/>
      <c r="Y39" s="6"/>
      <c r="Z39" s="6"/>
    </row>
    <row r="40" ht="15.0" customHeight="1">
      <c r="A40" s="6"/>
      <c r="B40" s="29" t="s">
        <v>44</v>
      </c>
      <c r="C40" s="29"/>
      <c r="D40" s="55">
        <f>D21+D36+D23</f>
        <v>0</v>
      </c>
      <c r="E40" s="55">
        <f t="shared" ref="E40:F40" si="9">E21+E36</f>
        <v>0</v>
      </c>
      <c r="F40" s="55">
        <f t="shared" si="9"/>
        <v>0</v>
      </c>
      <c r="G40" s="55">
        <f t="shared" ref="G40:H40" si="10">G21+G36+G23+G24+G38</f>
        <v>0</v>
      </c>
      <c r="H40" s="55">
        <f t="shared" si="10"/>
        <v>0</v>
      </c>
      <c r="I40" s="55">
        <f t="shared" ref="I40:J40" si="11">I21+I36</f>
        <v>0</v>
      </c>
      <c r="J40" s="55">
        <f t="shared" si="11"/>
        <v>0</v>
      </c>
      <c r="K40" s="55"/>
      <c r="L40" s="6"/>
      <c r="M40" s="6"/>
      <c r="N40" s="6"/>
      <c r="O40" s="6"/>
      <c r="P40" s="6"/>
      <c r="Q40" s="6"/>
      <c r="R40" s="6"/>
      <c r="S40" s="6"/>
      <c r="T40" s="6"/>
      <c r="U40" s="6"/>
      <c r="V40" s="6"/>
      <c r="W40" s="6"/>
      <c r="X40" s="6"/>
      <c r="Y40" s="6"/>
      <c r="Z40" s="6"/>
    </row>
    <row r="41" ht="15.0"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0" customHeight="1">
      <c r="A42" s="6"/>
      <c r="B42" s="57" t="s">
        <v>45</v>
      </c>
      <c r="C42" s="6"/>
      <c r="D42" s="6"/>
      <c r="E42" s="6"/>
      <c r="F42" s="6"/>
      <c r="G42" s="6"/>
      <c r="H42" s="6"/>
      <c r="I42" s="6"/>
      <c r="J42" s="58"/>
      <c r="K42" s="6"/>
      <c r="L42" s="6"/>
      <c r="M42" s="6"/>
      <c r="N42" s="6"/>
      <c r="O42" s="6"/>
      <c r="P42" s="6"/>
      <c r="Q42" s="6"/>
      <c r="R42" s="6"/>
      <c r="S42" s="6"/>
      <c r="T42" s="6"/>
      <c r="U42" s="6"/>
      <c r="V42" s="6"/>
      <c r="W42" s="6"/>
      <c r="X42" s="6"/>
      <c r="Y42" s="6"/>
      <c r="Z42" s="6"/>
    </row>
    <row r="43" ht="15.0" customHeight="1">
      <c r="A43" s="6"/>
      <c r="B43" s="57" t="s">
        <v>46</v>
      </c>
      <c r="C43" s="6"/>
      <c r="D43" s="6"/>
      <c r="E43" s="6"/>
      <c r="F43" s="6"/>
      <c r="G43" s="6"/>
      <c r="H43" s="6"/>
      <c r="I43" s="6"/>
      <c r="J43" s="58"/>
      <c r="K43" s="6"/>
      <c r="L43" s="6"/>
      <c r="M43" s="6"/>
      <c r="N43" s="6"/>
      <c r="O43" s="6"/>
      <c r="P43" s="6"/>
      <c r="Q43" s="6"/>
      <c r="R43" s="6"/>
      <c r="S43" s="6"/>
      <c r="T43" s="6"/>
      <c r="U43" s="6"/>
      <c r="V43" s="6"/>
      <c r="W43" s="6"/>
      <c r="X43" s="6"/>
      <c r="Y43" s="6"/>
      <c r="Z43" s="6"/>
    </row>
    <row r="44" ht="15.0" customHeight="1">
      <c r="A44" s="6"/>
      <c r="B44" s="3"/>
      <c r="C44" s="3"/>
      <c r="D44" s="3"/>
      <c r="E44" s="3"/>
      <c r="F44" s="3"/>
      <c r="G44" s="3"/>
      <c r="H44" s="3"/>
      <c r="I44" s="3"/>
      <c r="J44" s="6"/>
      <c r="K44" s="3"/>
      <c r="L44" s="6"/>
      <c r="M44" s="6"/>
      <c r="N44" s="6"/>
      <c r="O44" s="6"/>
      <c r="P44" s="6"/>
      <c r="Q44" s="6"/>
      <c r="R44" s="6"/>
      <c r="S44" s="6"/>
      <c r="T44" s="6"/>
      <c r="U44" s="6"/>
      <c r="V44" s="6"/>
      <c r="W44" s="6"/>
      <c r="X44" s="6"/>
      <c r="Y44" s="6"/>
      <c r="Z44" s="6"/>
    </row>
    <row r="45" ht="15.0" customHeight="1">
      <c r="A45" s="6"/>
      <c r="B45" s="3" t="s">
        <v>47</v>
      </c>
      <c r="C45" s="3"/>
      <c r="D45" s="3"/>
      <c r="E45" s="3"/>
      <c r="F45" s="3"/>
      <c r="G45" s="3"/>
      <c r="H45" s="3"/>
      <c r="I45" s="3"/>
      <c r="J45" s="6"/>
      <c r="K45" s="3"/>
      <c r="L45" s="6"/>
      <c r="M45" s="6"/>
      <c r="N45" s="6"/>
      <c r="O45" s="6"/>
      <c r="P45" s="6"/>
      <c r="Q45" s="6"/>
      <c r="R45" s="6"/>
      <c r="S45" s="6"/>
      <c r="T45" s="6"/>
      <c r="U45" s="6"/>
      <c r="V45" s="6"/>
      <c r="W45" s="6"/>
      <c r="X45" s="6"/>
      <c r="Y45" s="6"/>
      <c r="Z45" s="6"/>
    </row>
    <row r="46" ht="72.0" customHeight="1">
      <c r="A46" s="6"/>
      <c r="B46" s="29" t="s">
        <v>48</v>
      </c>
      <c r="C46" s="59" t="s">
        <v>49</v>
      </c>
      <c r="D46" s="59" t="s">
        <v>50</v>
      </c>
      <c r="E46" s="59" t="s">
        <v>51</v>
      </c>
      <c r="F46" s="59" t="s">
        <v>52</v>
      </c>
      <c r="G46" s="59" t="s">
        <v>53</v>
      </c>
      <c r="H46" s="59" t="s">
        <v>54</v>
      </c>
      <c r="I46" s="59" t="s">
        <v>55</v>
      </c>
      <c r="J46" s="59" t="s">
        <v>56</v>
      </c>
      <c r="K46" s="59" t="s">
        <v>57</v>
      </c>
      <c r="L46" s="60" t="s">
        <v>30</v>
      </c>
      <c r="M46" s="6"/>
      <c r="P46" s="6"/>
      <c r="Q46" s="6"/>
      <c r="R46" s="6"/>
      <c r="S46" s="6"/>
      <c r="T46" s="6"/>
      <c r="U46" s="6"/>
      <c r="V46" s="6"/>
      <c r="W46" s="6"/>
      <c r="X46" s="6"/>
      <c r="Y46" s="6"/>
      <c r="Z46" s="6"/>
    </row>
    <row r="47" ht="15.0" customHeight="1">
      <c r="A47" s="6"/>
      <c r="B47" s="61"/>
      <c r="C47" s="62"/>
      <c r="D47" s="63">
        <f t="shared" ref="D47:D56" si="12">C47/$O$2</f>
        <v>0</v>
      </c>
      <c r="E47" s="63">
        <f t="shared" ref="E47:E56" si="13">D47*$O$3</f>
        <v>0</v>
      </c>
      <c r="F47" s="63">
        <f t="shared" ref="F47:F56" si="14">(D47+E47)*$O$4</f>
        <v>0</v>
      </c>
      <c r="G47" s="63">
        <f t="shared" ref="G47:G56" si="15">(D47+E47+F47)*$O$5</f>
        <v>0</v>
      </c>
      <c r="H47" s="64"/>
      <c r="I47" s="65">
        <f>+H47*0.25</f>
        <v>0</v>
      </c>
      <c r="J47" s="64"/>
      <c r="K47" s="66">
        <f t="shared" ref="K47:K56" si="16">(D47+E47+F47+G47)*(H47+I47)*J47</f>
        <v>0</v>
      </c>
      <c r="L47" s="67"/>
      <c r="M47" s="6"/>
      <c r="P47" s="6"/>
      <c r="Q47" s="6"/>
      <c r="R47" s="6"/>
      <c r="S47" s="6"/>
      <c r="T47" s="6"/>
      <c r="U47" s="6"/>
      <c r="V47" s="6"/>
      <c r="W47" s="6"/>
      <c r="X47" s="6"/>
      <c r="Y47" s="6"/>
      <c r="Z47" s="6"/>
    </row>
    <row r="48" ht="15.0" customHeight="1">
      <c r="A48" s="6"/>
      <c r="B48" s="20"/>
      <c r="C48" s="68"/>
      <c r="D48" s="69">
        <f t="shared" si="12"/>
        <v>0</v>
      </c>
      <c r="E48" s="69">
        <f t="shared" si="13"/>
        <v>0</v>
      </c>
      <c r="F48" s="69">
        <f t="shared" si="14"/>
        <v>0</v>
      </c>
      <c r="G48" s="69">
        <f t="shared" si="15"/>
        <v>0</v>
      </c>
      <c r="H48" s="40"/>
      <c r="I48" s="65">
        <v>0.0</v>
      </c>
      <c r="J48" s="52"/>
      <c r="K48" s="66">
        <f t="shared" si="16"/>
        <v>0</v>
      </c>
      <c r="L48" s="67"/>
      <c r="M48" s="6"/>
      <c r="P48" s="6"/>
      <c r="Q48" s="6"/>
      <c r="R48" s="6"/>
      <c r="S48" s="6"/>
      <c r="T48" s="6"/>
      <c r="U48" s="6"/>
      <c r="V48" s="6"/>
      <c r="W48" s="6"/>
      <c r="X48" s="6"/>
      <c r="Y48" s="6"/>
      <c r="Z48" s="6"/>
    </row>
    <row r="49" ht="15.0" customHeight="1">
      <c r="A49" s="6"/>
      <c r="B49" s="20"/>
      <c r="C49" s="68"/>
      <c r="D49" s="69">
        <f t="shared" si="12"/>
        <v>0</v>
      </c>
      <c r="E49" s="69">
        <f t="shared" si="13"/>
        <v>0</v>
      </c>
      <c r="F49" s="69">
        <f t="shared" si="14"/>
        <v>0</v>
      </c>
      <c r="G49" s="69">
        <f t="shared" si="15"/>
        <v>0</v>
      </c>
      <c r="H49" s="40"/>
      <c r="I49" s="65">
        <f t="shared" ref="I49:I56" si="17">+H49*0.25</f>
        <v>0</v>
      </c>
      <c r="J49" s="52"/>
      <c r="K49" s="66">
        <f t="shared" si="16"/>
        <v>0</v>
      </c>
      <c r="L49" s="42"/>
      <c r="M49" s="6"/>
      <c r="P49" s="6"/>
      <c r="Q49" s="6"/>
      <c r="R49" s="6"/>
      <c r="S49" s="6"/>
      <c r="T49" s="6"/>
      <c r="U49" s="6"/>
      <c r="V49" s="6"/>
      <c r="W49" s="6"/>
      <c r="X49" s="6"/>
      <c r="Y49" s="6"/>
      <c r="Z49" s="6"/>
    </row>
    <row r="50" ht="15.0" customHeight="1">
      <c r="A50" s="6"/>
      <c r="B50" s="20"/>
      <c r="C50" s="68"/>
      <c r="D50" s="69">
        <f t="shared" si="12"/>
        <v>0</v>
      </c>
      <c r="E50" s="69">
        <f t="shared" si="13"/>
        <v>0</v>
      </c>
      <c r="F50" s="69">
        <f t="shared" si="14"/>
        <v>0</v>
      </c>
      <c r="G50" s="69">
        <f t="shared" si="15"/>
        <v>0</v>
      </c>
      <c r="H50" s="40"/>
      <c r="I50" s="65">
        <f t="shared" si="17"/>
        <v>0</v>
      </c>
      <c r="J50" s="52"/>
      <c r="K50" s="66">
        <f t="shared" si="16"/>
        <v>0</v>
      </c>
      <c r="L50" s="42"/>
      <c r="M50" s="6"/>
      <c r="P50" s="6"/>
      <c r="Q50" s="6"/>
      <c r="R50" s="6"/>
      <c r="S50" s="6"/>
      <c r="T50" s="6"/>
      <c r="U50" s="6"/>
      <c r="V50" s="6"/>
      <c r="W50" s="6"/>
      <c r="X50" s="6"/>
      <c r="Y50" s="6"/>
      <c r="Z50" s="6"/>
    </row>
    <row r="51" ht="15.0" customHeight="1">
      <c r="A51" s="6"/>
      <c r="B51" s="20"/>
      <c r="C51" s="68"/>
      <c r="D51" s="69">
        <f t="shared" si="12"/>
        <v>0</v>
      </c>
      <c r="E51" s="69">
        <f t="shared" si="13"/>
        <v>0</v>
      </c>
      <c r="F51" s="69">
        <f t="shared" si="14"/>
        <v>0</v>
      </c>
      <c r="G51" s="69">
        <f t="shared" si="15"/>
        <v>0</v>
      </c>
      <c r="H51" s="40"/>
      <c r="I51" s="65">
        <f t="shared" si="17"/>
        <v>0</v>
      </c>
      <c r="J51" s="52"/>
      <c r="K51" s="66">
        <f t="shared" si="16"/>
        <v>0</v>
      </c>
      <c r="L51" s="42"/>
      <c r="M51" s="6"/>
      <c r="P51" s="6"/>
      <c r="Q51" s="6"/>
      <c r="R51" s="6"/>
      <c r="S51" s="6"/>
      <c r="T51" s="6"/>
      <c r="U51" s="6"/>
      <c r="V51" s="6"/>
      <c r="W51" s="6"/>
      <c r="X51" s="6"/>
      <c r="Y51" s="6"/>
      <c r="Z51" s="6"/>
    </row>
    <row r="52" ht="15.0" customHeight="1">
      <c r="A52" s="6"/>
      <c r="B52" s="20"/>
      <c r="C52" s="68"/>
      <c r="D52" s="69">
        <f t="shared" si="12"/>
        <v>0</v>
      </c>
      <c r="E52" s="69">
        <f t="shared" si="13"/>
        <v>0</v>
      </c>
      <c r="F52" s="69">
        <f t="shared" si="14"/>
        <v>0</v>
      </c>
      <c r="G52" s="69">
        <f t="shared" si="15"/>
        <v>0</v>
      </c>
      <c r="H52" s="40"/>
      <c r="I52" s="65">
        <f t="shared" si="17"/>
        <v>0</v>
      </c>
      <c r="J52" s="52"/>
      <c r="K52" s="66">
        <f t="shared" si="16"/>
        <v>0</v>
      </c>
      <c r="L52" s="42"/>
      <c r="M52" s="6"/>
      <c r="P52" s="6"/>
      <c r="Q52" s="6"/>
      <c r="R52" s="6"/>
      <c r="S52" s="6"/>
      <c r="T52" s="6"/>
      <c r="U52" s="6"/>
      <c r="V52" s="6"/>
      <c r="W52" s="6"/>
      <c r="X52" s="6"/>
      <c r="Y52" s="6"/>
      <c r="Z52" s="6"/>
    </row>
    <row r="53" ht="15.0" customHeight="1">
      <c r="A53" s="6"/>
      <c r="B53" s="20"/>
      <c r="C53" s="68"/>
      <c r="D53" s="69">
        <f t="shared" si="12"/>
        <v>0</v>
      </c>
      <c r="E53" s="69">
        <f t="shared" si="13"/>
        <v>0</v>
      </c>
      <c r="F53" s="69">
        <f t="shared" si="14"/>
        <v>0</v>
      </c>
      <c r="G53" s="69">
        <f t="shared" si="15"/>
        <v>0</v>
      </c>
      <c r="H53" s="40"/>
      <c r="I53" s="65">
        <f t="shared" si="17"/>
        <v>0</v>
      </c>
      <c r="J53" s="52"/>
      <c r="K53" s="66">
        <f t="shared" si="16"/>
        <v>0</v>
      </c>
      <c r="L53" s="42"/>
      <c r="M53" s="6"/>
      <c r="P53" s="6"/>
      <c r="Q53" s="6"/>
      <c r="R53" s="6"/>
      <c r="S53" s="6"/>
      <c r="T53" s="6"/>
      <c r="U53" s="6"/>
      <c r="V53" s="6"/>
      <c r="W53" s="6"/>
      <c r="X53" s="6"/>
      <c r="Y53" s="6"/>
      <c r="Z53" s="6"/>
    </row>
    <row r="54" ht="15.0" customHeight="1">
      <c r="A54" s="6"/>
      <c r="B54" s="20"/>
      <c r="C54" s="68"/>
      <c r="D54" s="69">
        <f t="shared" si="12"/>
        <v>0</v>
      </c>
      <c r="E54" s="69">
        <f t="shared" si="13"/>
        <v>0</v>
      </c>
      <c r="F54" s="69">
        <f t="shared" si="14"/>
        <v>0</v>
      </c>
      <c r="G54" s="69">
        <f t="shared" si="15"/>
        <v>0</v>
      </c>
      <c r="H54" s="40"/>
      <c r="I54" s="65">
        <f t="shared" si="17"/>
        <v>0</v>
      </c>
      <c r="J54" s="52"/>
      <c r="K54" s="66">
        <f t="shared" si="16"/>
        <v>0</v>
      </c>
      <c r="L54" s="42"/>
      <c r="M54" s="6"/>
      <c r="P54" s="6"/>
      <c r="Q54" s="6"/>
      <c r="R54" s="6"/>
      <c r="S54" s="6"/>
      <c r="T54" s="6"/>
      <c r="U54" s="6"/>
      <c r="V54" s="6"/>
      <c r="W54" s="6"/>
      <c r="X54" s="6"/>
      <c r="Y54" s="6"/>
      <c r="Z54" s="6"/>
    </row>
    <row r="55" ht="15.0" customHeight="1">
      <c r="A55" s="6"/>
      <c r="B55" s="20"/>
      <c r="C55" s="68"/>
      <c r="D55" s="69">
        <f t="shared" si="12"/>
        <v>0</v>
      </c>
      <c r="E55" s="69">
        <f t="shared" si="13"/>
        <v>0</v>
      </c>
      <c r="F55" s="69">
        <f t="shared" si="14"/>
        <v>0</v>
      </c>
      <c r="G55" s="69">
        <f t="shared" si="15"/>
        <v>0</v>
      </c>
      <c r="H55" s="40"/>
      <c r="I55" s="65">
        <f t="shared" si="17"/>
        <v>0</v>
      </c>
      <c r="J55" s="52"/>
      <c r="K55" s="66">
        <f t="shared" si="16"/>
        <v>0</v>
      </c>
      <c r="L55" s="42"/>
      <c r="M55" s="6"/>
      <c r="P55" s="6"/>
      <c r="Q55" s="6"/>
      <c r="R55" s="6"/>
      <c r="S55" s="6"/>
      <c r="T55" s="6"/>
      <c r="U55" s="6"/>
      <c r="V55" s="6"/>
      <c r="W55" s="6"/>
      <c r="X55" s="6"/>
      <c r="Y55" s="6"/>
      <c r="Z55" s="6"/>
    </row>
    <row r="56" ht="15.0" customHeight="1">
      <c r="A56" s="6"/>
      <c r="B56" s="20"/>
      <c r="C56" s="68"/>
      <c r="D56" s="69">
        <f t="shared" si="12"/>
        <v>0</v>
      </c>
      <c r="E56" s="69">
        <f t="shared" si="13"/>
        <v>0</v>
      </c>
      <c r="F56" s="69">
        <f t="shared" si="14"/>
        <v>0</v>
      </c>
      <c r="G56" s="69">
        <f t="shared" si="15"/>
        <v>0</v>
      </c>
      <c r="H56" s="40"/>
      <c r="I56" s="65">
        <f t="shared" si="17"/>
        <v>0</v>
      </c>
      <c r="J56" s="52"/>
      <c r="K56" s="66">
        <f t="shared" si="16"/>
        <v>0</v>
      </c>
      <c r="L56" s="70"/>
      <c r="M56" s="6"/>
      <c r="P56" s="6"/>
      <c r="Q56" s="6"/>
      <c r="R56" s="6"/>
      <c r="S56" s="6"/>
      <c r="T56" s="6"/>
      <c r="U56" s="6"/>
      <c r="V56" s="6"/>
      <c r="W56" s="6"/>
      <c r="X56" s="6"/>
      <c r="Y56" s="6"/>
      <c r="Z56" s="6"/>
    </row>
    <row r="57" ht="15.0" customHeight="1">
      <c r="A57" s="6"/>
      <c r="B57" s="29" t="s">
        <v>35</v>
      </c>
      <c r="C57" s="29"/>
      <c r="D57" s="29"/>
      <c r="E57" s="29"/>
      <c r="F57" s="29"/>
      <c r="G57" s="29"/>
      <c r="H57" s="55">
        <f>SUM(H47:H56)</f>
        <v>0</v>
      </c>
      <c r="I57" s="55"/>
      <c r="J57" s="55"/>
      <c r="K57" s="71">
        <f>SUM(K47:K56)</f>
        <v>0</v>
      </c>
      <c r="L57" s="6"/>
      <c r="M57" s="6"/>
      <c r="P57" s="6"/>
      <c r="Q57" s="6"/>
      <c r="R57" s="6"/>
      <c r="S57" s="6"/>
      <c r="T57" s="6"/>
      <c r="U57" s="6"/>
      <c r="V57" s="6"/>
      <c r="W57" s="6"/>
      <c r="X57" s="6"/>
      <c r="Y57" s="6"/>
      <c r="Z57" s="6"/>
    </row>
    <row r="58" ht="15.0" customHeight="1">
      <c r="A58" s="6"/>
      <c r="B58" s="6"/>
      <c r="C58" s="6"/>
      <c r="D58" s="6"/>
      <c r="E58" s="6"/>
      <c r="F58" s="6"/>
      <c r="G58" s="6"/>
      <c r="H58" s="6"/>
      <c r="I58" s="6"/>
      <c r="J58" s="6"/>
      <c r="K58" s="6"/>
      <c r="N58" s="6"/>
      <c r="O58" s="6"/>
      <c r="P58" s="6"/>
      <c r="Q58" s="6"/>
      <c r="R58" s="6"/>
      <c r="S58" s="6"/>
      <c r="T58" s="6"/>
      <c r="U58" s="6"/>
      <c r="V58" s="6"/>
      <c r="W58" s="6"/>
      <c r="X58" s="6"/>
    </row>
    <row r="59" ht="15.0" customHeight="1">
      <c r="A59" s="6"/>
      <c r="B59" s="6"/>
      <c r="C59" s="6"/>
      <c r="D59" s="6"/>
      <c r="E59" s="6"/>
      <c r="F59" s="6"/>
      <c r="G59" s="6"/>
      <c r="H59" s="6"/>
      <c r="I59" s="6"/>
      <c r="J59" s="6"/>
      <c r="K59" s="6"/>
      <c r="L59" s="6"/>
      <c r="M59" s="6"/>
      <c r="N59" s="6"/>
      <c r="O59" s="6"/>
      <c r="P59" s="6"/>
      <c r="Q59" s="6"/>
      <c r="R59" s="6"/>
      <c r="S59" s="6"/>
      <c r="T59" s="6"/>
      <c r="U59" s="6"/>
      <c r="V59" s="6"/>
      <c r="W59" s="6"/>
      <c r="X59" s="6"/>
      <c r="Y59" s="6"/>
    </row>
    <row r="60" ht="15.0" customHeight="1">
      <c r="A60" s="6"/>
      <c r="B60" s="3" t="s">
        <v>58</v>
      </c>
      <c r="C60" s="3"/>
      <c r="D60" s="3"/>
      <c r="E60" s="3"/>
      <c r="F60" s="3"/>
      <c r="G60" s="3"/>
      <c r="H60" s="3"/>
      <c r="I60" s="3"/>
      <c r="J60" s="3"/>
      <c r="K60" s="6"/>
      <c r="L60" s="6"/>
      <c r="M60" s="6"/>
      <c r="N60" s="6"/>
      <c r="O60" s="6"/>
      <c r="P60" s="6"/>
      <c r="Q60" s="6"/>
      <c r="R60" s="6"/>
      <c r="S60" s="6"/>
      <c r="T60" s="6"/>
      <c r="U60" s="6"/>
      <c r="V60" s="6"/>
      <c r="W60" s="6"/>
      <c r="X60" s="6"/>
      <c r="Y60" s="6"/>
    </row>
    <row r="61" ht="66.0" customHeight="1">
      <c r="A61" s="6"/>
      <c r="B61" s="29" t="s">
        <v>48</v>
      </c>
      <c r="C61" s="59" t="str">
        <f t="shared" ref="C61:G61" si="18">C46</f>
        <v>Årslønn</v>
      </c>
      <c r="D61" s="59" t="str">
        <f t="shared" si="18"/>
        <v>Timelønn</v>
      </c>
      <c r="E61" s="59" t="str">
        <f t="shared" si="18"/>
        <v>Feriepenger</v>
      </c>
      <c r="F61" s="29" t="str">
        <f t="shared" si="18"/>
        <v>Pensjon</v>
      </c>
      <c r="G61" s="59" t="str">
        <f t="shared" si="18"/>
        <v>Arbeidsgiveravgift</v>
      </c>
      <c r="H61" s="59" t="s">
        <v>59</v>
      </c>
      <c r="I61" s="59" t="s">
        <v>21</v>
      </c>
      <c r="J61" s="72" t="str">
        <f t="shared" ref="J61:K61" si="19">J46</f>
        <v>Ant. uker</v>
      </c>
      <c r="K61" s="29" t="str">
        <f t="shared" si="19"/>
        <v>Utgift</v>
      </c>
      <c r="L61" s="60" t="s">
        <v>30</v>
      </c>
      <c r="M61" s="6"/>
      <c r="N61" s="6">
        <f>2.5/30</f>
        <v>0.08333333333</v>
      </c>
      <c r="O61" s="6"/>
      <c r="P61" s="6"/>
      <c r="Q61" s="6"/>
      <c r="R61" s="6"/>
      <c r="S61" s="6"/>
      <c r="T61" s="6"/>
      <c r="U61" s="6"/>
      <c r="V61" s="6"/>
      <c r="W61" s="6"/>
      <c r="X61" s="6"/>
      <c r="Y61" s="6"/>
      <c r="Z61" s="6"/>
    </row>
    <row r="62" ht="15.0" customHeight="1">
      <c r="A62" s="6"/>
      <c r="B62" s="53"/>
      <c r="C62" s="73"/>
      <c r="D62" s="63">
        <f t="shared" ref="D62:D71" si="20">C62/$O$2</f>
        <v>0</v>
      </c>
      <c r="E62" s="63">
        <f t="shared" ref="E62:E71" si="21">D62*$O$3</f>
        <v>0</v>
      </c>
      <c r="F62" s="63">
        <f t="shared" ref="F62:F71" si="22">(D62+E62)*$O$4</f>
        <v>0</v>
      </c>
      <c r="G62" s="63">
        <f t="shared" ref="G62:G71" si="23">(D62+E62+F62)*$O$5</f>
        <v>0</v>
      </c>
      <c r="H62" s="52"/>
      <c r="I62" s="63">
        <f>+H62*$O$6</f>
        <v>0</v>
      </c>
      <c r="J62" s="52"/>
      <c r="K62" s="66">
        <f t="shared" ref="K62:K71" si="24">(D62+E62+F62+G62)*(H62+I62)*J62</f>
        <v>0</v>
      </c>
      <c r="L62" s="67"/>
      <c r="M62" s="6"/>
      <c r="N62" s="6"/>
      <c r="O62" s="6"/>
      <c r="P62" s="6"/>
      <c r="Q62" s="6"/>
      <c r="R62" s="6"/>
      <c r="S62" s="6"/>
      <c r="T62" s="6"/>
      <c r="U62" s="6"/>
      <c r="V62" s="6"/>
      <c r="W62" s="6"/>
      <c r="X62" s="6"/>
      <c r="Y62" s="6"/>
      <c r="Z62" s="6"/>
    </row>
    <row r="63" ht="15.75" customHeight="1">
      <c r="A63" s="6"/>
      <c r="B63" s="20"/>
      <c r="C63" s="68"/>
      <c r="D63" s="69">
        <f t="shared" si="20"/>
        <v>0</v>
      </c>
      <c r="E63" s="69">
        <f t="shared" si="21"/>
        <v>0</v>
      </c>
      <c r="F63" s="69">
        <f t="shared" si="22"/>
        <v>0</v>
      </c>
      <c r="G63" s="69">
        <f t="shared" si="23"/>
        <v>0</v>
      </c>
      <c r="H63" s="40"/>
      <c r="I63" s="69">
        <v>0.0</v>
      </c>
      <c r="J63" s="52"/>
      <c r="K63" s="66">
        <f t="shared" si="24"/>
        <v>0</v>
      </c>
      <c r="L63" s="67"/>
      <c r="M63" s="6"/>
      <c r="N63" s="6">
        <f>0.5*5</f>
        <v>2.5</v>
      </c>
      <c r="O63" s="6"/>
      <c r="P63" s="6"/>
      <c r="Q63" s="6"/>
      <c r="R63" s="6"/>
      <c r="S63" s="6"/>
      <c r="T63" s="6"/>
      <c r="U63" s="6"/>
      <c r="V63" s="6"/>
      <c r="W63" s="6"/>
      <c r="X63" s="6"/>
      <c r="Y63" s="6"/>
      <c r="Z63" s="6"/>
    </row>
    <row r="64" ht="15.0" customHeight="1">
      <c r="A64" s="6"/>
      <c r="B64" s="20"/>
      <c r="C64" s="68"/>
      <c r="D64" s="69">
        <f t="shared" si="20"/>
        <v>0</v>
      </c>
      <c r="E64" s="69">
        <f t="shared" si="21"/>
        <v>0</v>
      </c>
      <c r="F64" s="69">
        <f t="shared" si="22"/>
        <v>0</v>
      </c>
      <c r="G64" s="69">
        <f t="shared" si="23"/>
        <v>0</v>
      </c>
      <c r="H64" s="40"/>
      <c r="I64" s="69">
        <f t="shared" ref="I64:I71" si="25">+H64*$O$6</f>
        <v>0</v>
      </c>
      <c r="J64" s="52"/>
      <c r="K64" s="66">
        <f t="shared" si="24"/>
        <v>0</v>
      </c>
      <c r="L64" s="42"/>
      <c r="M64" s="6"/>
      <c r="N64" s="6"/>
      <c r="O64" s="6"/>
      <c r="P64" s="6"/>
      <c r="Q64" s="6"/>
      <c r="R64" s="6"/>
      <c r="S64" s="6"/>
      <c r="T64" s="6"/>
      <c r="U64" s="6"/>
      <c r="V64" s="6"/>
      <c r="W64" s="6"/>
      <c r="X64" s="6"/>
      <c r="Y64" s="6"/>
      <c r="Z64" s="6"/>
    </row>
    <row r="65" ht="15.0" customHeight="1">
      <c r="A65" s="6"/>
      <c r="B65" s="20"/>
      <c r="C65" s="68"/>
      <c r="D65" s="69">
        <f t="shared" si="20"/>
        <v>0</v>
      </c>
      <c r="E65" s="69">
        <f t="shared" si="21"/>
        <v>0</v>
      </c>
      <c r="F65" s="69">
        <f t="shared" si="22"/>
        <v>0</v>
      </c>
      <c r="G65" s="69">
        <f t="shared" si="23"/>
        <v>0</v>
      </c>
      <c r="H65" s="40"/>
      <c r="I65" s="69">
        <f t="shared" si="25"/>
        <v>0</v>
      </c>
      <c r="J65" s="52"/>
      <c r="K65" s="66">
        <f t="shared" si="24"/>
        <v>0</v>
      </c>
      <c r="L65" s="42"/>
      <c r="M65" s="6"/>
      <c r="N65" s="6"/>
      <c r="O65" s="6"/>
      <c r="P65" s="6"/>
      <c r="Q65" s="6"/>
      <c r="R65" s="6"/>
      <c r="S65" s="6"/>
      <c r="T65" s="6"/>
      <c r="U65" s="6"/>
      <c r="V65" s="6"/>
      <c r="W65" s="6"/>
      <c r="X65" s="6"/>
      <c r="Y65" s="6"/>
      <c r="Z65" s="6"/>
    </row>
    <row r="66" ht="15.0" customHeight="1">
      <c r="A66" s="6"/>
      <c r="B66" s="20"/>
      <c r="C66" s="68"/>
      <c r="D66" s="69">
        <f t="shared" si="20"/>
        <v>0</v>
      </c>
      <c r="E66" s="69">
        <f t="shared" si="21"/>
        <v>0</v>
      </c>
      <c r="F66" s="69">
        <f t="shared" si="22"/>
        <v>0</v>
      </c>
      <c r="G66" s="69">
        <f t="shared" si="23"/>
        <v>0</v>
      </c>
      <c r="H66" s="40"/>
      <c r="I66" s="69">
        <f t="shared" si="25"/>
        <v>0</v>
      </c>
      <c r="J66" s="52"/>
      <c r="K66" s="66">
        <f t="shared" si="24"/>
        <v>0</v>
      </c>
      <c r="L66" s="42"/>
      <c r="M66" s="6"/>
      <c r="N66" s="6"/>
      <c r="O66" s="6"/>
      <c r="P66" s="6"/>
      <c r="Q66" s="6"/>
      <c r="R66" s="6"/>
      <c r="S66" s="6"/>
      <c r="T66" s="6"/>
      <c r="U66" s="6"/>
      <c r="V66" s="6"/>
      <c r="W66" s="6"/>
      <c r="X66" s="6"/>
      <c r="Y66" s="6"/>
      <c r="Z66" s="6"/>
    </row>
    <row r="67" ht="15.0" customHeight="1">
      <c r="A67" s="6"/>
      <c r="B67" s="20"/>
      <c r="C67" s="68"/>
      <c r="D67" s="69">
        <f t="shared" si="20"/>
        <v>0</v>
      </c>
      <c r="E67" s="69">
        <f t="shared" si="21"/>
        <v>0</v>
      </c>
      <c r="F67" s="69">
        <f t="shared" si="22"/>
        <v>0</v>
      </c>
      <c r="G67" s="69">
        <f t="shared" si="23"/>
        <v>0</v>
      </c>
      <c r="H67" s="40"/>
      <c r="I67" s="69">
        <f t="shared" si="25"/>
        <v>0</v>
      </c>
      <c r="J67" s="52"/>
      <c r="K67" s="66">
        <f t="shared" si="24"/>
        <v>0</v>
      </c>
      <c r="L67" s="42"/>
      <c r="M67" s="6"/>
      <c r="N67" s="6"/>
      <c r="O67" s="6"/>
      <c r="P67" s="6"/>
      <c r="Q67" s="6"/>
      <c r="R67" s="6"/>
      <c r="S67" s="6"/>
      <c r="T67" s="6"/>
      <c r="U67" s="6"/>
      <c r="V67" s="6"/>
      <c r="W67" s="6"/>
      <c r="X67" s="6"/>
      <c r="Y67" s="6"/>
      <c r="Z67" s="6"/>
    </row>
    <row r="68" ht="15.0" customHeight="1">
      <c r="A68" s="6"/>
      <c r="B68" s="20"/>
      <c r="C68" s="68"/>
      <c r="D68" s="69">
        <f t="shared" si="20"/>
        <v>0</v>
      </c>
      <c r="E68" s="69">
        <f t="shared" si="21"/>
        <v>0</v>
      </c>
      <c r="F68" s="69">
        <f t="shared" si="22"/>
        <v>0</v>
      </c>
      <c r="G68" s="69">
        <f t="shared" si="23"/>
        <v>0</v>
      </c>
      <c r="H68" s="40"/>
      <c r="I68" s="69">
        <f t="shared" si="25"/>
        <v>0</v>
      </c>
      <c r="J68" s="52"/>
      <c r="K68" s="66">
        <f t="shared" si="24"/>
        <v>0</v>
      </c>
      <c r="L68" s="42"/>
      <c r="M68" s="6"/>
      <c r="N68" s="6"/>
      <c r="O68" s="6"/>
      <c r="P68" s="6"/>
      <c r="Q68" s="6"/>
      <c r="R68" s="6"/>
      <c r="S68" s="6"/>
      <c r="T68" s="6"/>
      <c r="U68" s="6"/>
      <c r="V68" s="6"/>
      <c r="W68" s="6"/>
      <c r="X68" s="6"/>
      <c r="Y68" s="6"/>
      <c r="Z68" s="6"/>
    </row>
    <row r="69" ht="15.0" customHeight="1">
      <c r="A69" s="6"/>
      <c r="B69" s="20"/>
      <c r="C69" s="68"/>
      <c r="D69" s="69">
        <f t="shared" si="20"/>
        <v>0</v>
      </c>
      <c r="E69" s="69">
        <f t="shared" si="21"/>
        <v>0</v>
      </c>
      <c r="F69" s="69">
        <f t="shared" si="22"/>
        <v>0</v>
      </c>
      <c r="G69" s="69">
        <f t="shared" si="23"/>
        <v>0</v>
      </c>
      <c r="H69" s="40"/>
      <c r="I69" s="69">
        <f t="shared" si="25"/>
        <v>0</v>
      </c>
      <c r="J69" s="52"/>
      <c r="K69" s="66">
        <f t="shared" si="24"/>
        <v>0</v>
      </c>
      <c r="L69" s="42"/>
      <c r="M69" s="6"/>
      <c r="N69" s="6"/>
      <c r="O69" s="6"/>
      <c r="P69" s="6"/>
      <c r="Q69" s="6"/>
      <c r="R69" s="6"/>
      <c r="S69" s="6"/>
      <c r="T69" s="6"/>
      <c r="U69" s="6"/>
      <c r="V69" s="6"/>
      <c r="W69" s="6"/>
      <c r="X69" s="6"/>
      <c r="Y69" s="6"/>
      <c r="Z69" s="6"/>
    </row>
    <row r="70" ht="15.0" customHeight="1">
      <c r="A70" s="6"/>
      <c r="B70" s="20"/>
      <c r="C70" s="68"/>
      <c r="D70" s="69">
        <f t="shared" si="20"/>
        <v>0</v>
      </c>
      <c r="E70" s="69">
        <f t="shared" si="21"/>
        <v>0</v>
      </c>
      <c r="F70" s="69">
        <f t="shared" si="22"/>
        <v>0</v>
      </c>
      <c r="G70" s="69">
        <f t="shared" si="23"/>
        <v>0</v>
      </c>
      <c r="H70" s="40"/>
      <c r="I70" s="69">
        <f t="shared" si="25"/>
        <v>0</v>
      </c>
      <c r="J70" s="52"/>
      <c r="K70" s="66">
        <f t="shared" si="24"/>
        <v>0</v>
      </c>
      <c r="L70" s="42"/>
      <c r="M70" s="6"/>
      <c r="N70" s="6"/>
      <c r="O70" s="6"/>
      <c r="P70" s="6"/>
      <c r="Q70" s="6"/>
      <c r="R70" s="6"/>
      <c r="S70" s="6"/>
      <c r="T70" s="6"/>
      <c r="U70" s="6"/>
      <c r="V70" s="6"/>
      <c r="W70" s="6"/>
      <c r="X70" s="6"/>
      <c r="Y70" s="6"/>
      <c r="Z70" s="6"/>
    </row>
    <row r="71" ht="15.0" customHeight="1">
      <c r="A71" s="6"/>
      <c r="B71" s="20"/>
      <c r="C71" s="68"/>
      <c r="D71" s="69">
        <f t="shared" si="20"/>
        <v>0</v>
      </c>
      <c r="E71" s="69">
        <f t="shared" si="21"/>
        <v>0</v>
      </c>
      <c r="F71" s="69">
        <f t="shared" si="22"/>
        <v>0</v>
      </c>
      <c r="G71" s="69">
        <f t="shared" si="23"/>
        <v>0</v>
      </c>
      <c r="H71" s="40"/>
      <c r="I71" s="69">
        <f t="shared" si="25"/>
        <v>0</v>
      </c>
      <c r="J71" s="52"/>
      <c r="K71" s="66">
        <f t="shared" si="24"/>
        <v>0</v>
      </c>
      <c r="L71" s="70"/>
      <c r="M71" s="6"/>
      <c r="N71" s="6"/>
      <c r="O71" s="6"/>
      <c r="P71" s="6"/>
      <c r="Q71" s="6"/>
      <c r="R71" s="6"/>
      <c r="S71" s="6"/>
      <c r="T71" s="6"/>
      <c r="U71" s="6"/>
      <c r="V71" s="6"/>
      <c r="W71" s="6"/>
      <c r="X71" s="6"/>
      <c r="Y71" s="6"/>
      <c r="Z71" s="6"/>
    </row>
    <row r="72" ht="15.0" customHeight="1">
      <c r="A72" s="6"/>
      <c r="B72" s="29" t="s">
        <v>35</v>
      </c>
      <c r="C72" s="29"/>
      <c r="D72" s="29"/>
      <c r="E72" s="29"/>
      <c r="F72" s="29"/>
      <c r="G72" s="29"/>
      <c r="H72" s="55">
        <f t="shared" ref="H72:K72" si="26">SUM(H62:H71)</f>
        <v>0</v>
      </c>
      <c r="I72" s="55">
        <f t="shared" si="26"/>
        <v>0</v>
      </c>
      <c r="J72" s="74">
        <f t="shared" si="26"/>
        <v>0</v>
      </c>
      <c r="K72" s="55">
        <f t="shared" si="26"/>
        <v>0</v>
      </c>
      <c r="L72" s="6"/>
      <c r="M72" s="6"/>
      <c r="N72" s="6"/>
      <c r="O72" s="6"/>
      <c r="P72" s="6"/>
      <c r="Q72" s="6"/>
      <c r="R72" s="6"/>
      <c r="S72" s="6"/>
      <c r="T72" s="6"/>
      <c r="U72" s="6"/>
      <c r="V72" s="6"/>
      <c r="W72" s="6"/>
      <c r="X72" s="6"/>
      <c r="Y72" s="6"/>
      <c r="Z72" s="6"/>
    </row>
    <row r="73" ht="15.0" customHeight="1">
      <c r="A73" s="6"/>
      <c r="B73" s="3"/>
      <c r="C73" s="3"/>
      <c r="D73" s="3"/>
      <c r="E73" s="3"/>
      <c r="F73" s="75"/>
      <c r="G73" s="75"/>
      <c r="H73" s="76"/>
      <c r="I73" s="75"/>
      <c r="J73" s="77"/>
      <c r="K73" s="78"/>
      <c r="L73" s="78"/>
      <c r="M73" s="78"/>
      <c r="N73" s="6"/>
      <c r="O73" s="6"/>
      <c r="P73" s="6"/>
      <c r="Q73" s="6"/>
      <c r="R73" s="6"/>
      <c r="S73" s="6"/>
      <c r="T73" s="6"/>
      <c r="U73" s="6"/>
      <c r="V73" s="6"/>
      <c r="W73" s="6"/>
      <c r="X73" s="6"/>
      <c r="Y73" s="6"/>
    </row>
    <row r="74" ht="15.0" customHeight="1">
      <c r="A74" s="6"/>
      <c r="B74" s="6"/>
      <c r="C74" s="6"/>
      <c r="D74" s="6"/>
      <c r="E74" s="6"/>
      <c r="F74" s="78"/>
      <c r="G74" s="78"/>
      <c r="H74" s="78"/>
      <c r="I74" s="78"/>
      <c r="J74" s="2"/>
      <c r="K74" s="78"/>
      <c r="L74" s="78"/>
      <c r="M74" s="78"/>
      <c r="N74" s="6"/>
      <c r="O74" s="6"/>
      <c r="P74" s="6"/>
      <c r="Q74" s="6"/>
      <c r="R74" s="6"/>
      <c r="S74" s="6"/>
      <c r="T74" s="6"/>
      <c r="U74" s="6"/>
      <c r="V74" s="6"/>
      <c r="W74" s="6"/>
      <c r="X74" s="6"/>
      <c r="Y74" s="6"/>
    </row>
    <row r="75" ht="15.0" customHeight="1">
      <c r="A75" s="6"/>
      <c r="B75" s="57" t="s">
        <v>60</v>
      </c>
      <c r="C75" s="6"/>
      <c r="D75" s="6"/>
      <c r="E75" s="6"/>
      <c r="F75" s="6"/>
      <c r="G75" s="6"/>
      <c r="H75" s="6"/>
      <c r="I75" s="6"/>
      <c r="J75" s="79"/>
      <c r="K75" s="6"/>
      <c r="L75" s="6"/>
      <c r="M75" s="6"/>
      <c r="N75" s="6"/>
      <c r="O75" s="6"/>
      <c r="P75" s="6"/>
      <c r="Q75" s="6"/>
      <c r="R75" s="6"/>
      <c r="S75" s="6"/>
      <c r="T75" s="6"/>
      <c r="U75" s="6"/>
      <c r="V75" s="6"/>
      <c r="W75" s="6"/>
      <c r="X75" s="6"/>
      <c r="Y75" s="6"/>
    </row>
    <row r="76" ht="15.0" customHeight="1">
      <c r="A76" s="6"/>
      <c r="B76" s="3"/>
      <c r="C76" s="3"/>
      <c r="D76" s="3"/>
      <c r="E76" s="3"/>
      <c r="F76" s="3"/>
      <c r="G76" s="3"/>
      <c r="H76" s="3"/>
      <c r="I76" s="3"/>
      <c r="J76" s="2"/>
      <c r="K76" s="6"/>
      <c r="L76" s="6"/>
      <c r="M76" s="6"/>
      <c r="N76" s="6"/>
      <c r="O76" s="6"/>
      <c r="P76" s="6"/>
      <c r="Q76" s="6"/>
      <c r="R76" s="6"/>
      <c r="S76" s="6"/>
      <c r="T76" s="6"/>
      <c r="U76" s="6"/>
      <c r="V76" s="6"/>
      <c r="W76" s="6"/>
      <c r="X76" s="6"/>
      <c r="Y76" s="6"/>
    </row>
    <row r="77" ht="33.0" customHeight="1">
      <c r="A77" s="6"/>
      <c r="B77" s="3" t="s">
        <v>32</v>
      </c>
      <c r="C77" s="3"/>
      <c r="D77" s="3"/>
      <c r="E77" s="3"/>
      <c r="F77" s="3"/>
      <c r="G77" s="3"/>
      <c r="H77" s="3"/>
      <c r="I77" s="3"/>
      <c r="J77" s="2"/>
      <c r="K77" s="6"/>
      <c r="L77" s="6"/>
      <c r="M77" s="6"/>
      <c r="N77" s="6"/>
      <c r="O77" s="6"/>
      <c r="P77" s="6"/>
      <c r="Q77" s="6"/>
      <c r="R77" s="6"/>
      <c r="S77" s="6"/>
      <c r="T77" s="6"/>
      <c r="U77" s="6"/>
      <c r="V77" s="6"/>
      <c r="W77" s="6"/>
      <c r="X77" s="6"/>
      <c r="Y77" s="6"/>
    </row>
    <row r="78" ht="30.0" customHeight="1">
      <c r="A78" s="6"/>
      <c r="B78" s="29" t="s">
        <v>48</v>
      </c>
      <c r="C78" s="59" t="s">
        <v>49</v>
      </c>
      <c r="D78" s="59" t="s">
        <v>50</v>
      </c>
      <c r="E78" s="59" t="s">
        <v>51</v>
      </c>
      <c r="F78" s="59" t="s">
        <v>52</v>
      </c>
      <c r="G78" s="59" t="s">
        <v>53</v>
      </c>
      <c r="H78" s="59" t="s">
        <v>59</v>
      </c>
      <c r="I78" s="59" t="s">
        <v>21</v>
      </c>
      <c r="J78" s="80" t="s">
        <v>56</v>
      </c>
      <c r="K78" s="59" t="s">
        <v>57</v>
      </c>
      <c r="L78" s="32" t="s">
        <v>30</v>
      </c>
      <c r="M78" s="6"/>
      <c r="N78" s="6"/>
      <c r="O78" s="6"/>
      <c r="P78" s="6"/>
      <c r="Q78" s="6"/>
      <c r="R78" s="6"/>
      <c r="S78" s="6"/>
      <c r="T78" s="6"/>
      <c r="U78" s="6"/>
      <c r="V78" s="6"/>
      <c r="W78" s="6"/>
      <c r="X78" s="6"/>
      <c r="Y78" s="6"/>
      <c r="Z78" s="6"/>
    </row>
    <row r="79" ht="15.0" customHeight="1">
      <c r="A79" s="6"/>
      <c r="B79" s="53"/>
      <c r="C79" s="73"/>
      <c r="D79" s="63">
        <f t="shared" ref="D79:D88" si="27">C79/$O$2</f>
        <v>0</v>
      </c>
      <c r="E79" s="63">
        <f t="shared" ref="E79:E88" si="28">D79*$O$3</f>
        <v>0</v>
      </c>
      <c r="F79" s="63">
        <f t="shared" ref="F79:F88" si="29">(D79+E79)*$O$4</f>
        <v>0</v>
      </c>
      <c r="G79" s="63">
        <f t="shared" ref="G79:G88" si="30">(D79+E79+F79)*$O$5</f>
        <v>0</v>
      </c>
      <c r="H79" s="52"/>
      <c r="I79" s="63">
        <f t="shared" ref="I79:I88" si="31">+H79*$O$6</f>
        <v>0</v>
      </c>
      <c r="J79" s="52"/>
      <c r="K79" s="66">
        <f t="shared" ref="K79:K88" si="32">(D79+E79+F79+G79)*(H79+I79)*J79</f>
        <v>0</v>
      </c>
      <c r="L79" s="81"/>
      <c r="M79" s="6"/>
      <c r="N79" s="6"/>
      <c r="O79" s="6"/>
      <c r="P79" s="6"/>
      <c r="Q79" s="6"/>
      <c r="R79" s="6"/>
      <c r="S79" s="6"/>
      <c r="T79" s="6"/>
      <c r="U79" s="6"/>
      <c r="V79" s="6"/>
      <c r="W79" s="6"/>
      <c r="X79" s="6"/>
      <c r="Y79" s="6"/>
      <c r="Z79" s="6"/>
    </row>
    <row r="80" ht="15.0" customHeight="1">
      <c r="A80" s="6"/>
      <c r="B80" s="20"/>
      <c r="C80" s="68"/>
      <c r="D80" s="69">
        <f t="shared" si="27"/>
        <v>0</v>
      </c>
      <c r="E80" s="69">
        <f t="shared" si="28"/>
        <v>0</v>
      </c>
      <c r="F80" s="69">
        <f t="shared" si="29"/>
        <v>0</v>
      </c>
      <c r="G80" s="69">
        <f t="shared" si="30"/>
        <v>0</v>
      </c>
      <c r="H80" s="40"/>
      <c r="I80" s="69">
        <f t="shared" si="31"/>
        <v>0</v>
      </c>
      <c r="J80" s="52"/>
      <c r="K80" s="66">
        <f t="shared" si="32"/>
        <v>0</v>
      </c>
      <c r="L80" s="67"/>
      <c r="M80" s="6"/>
      <c r="N80" s="6"/>
      <c r="O80" s="6"/>
      <c r="P80" s="6"/>
      <c r="Q80" s="6"/>
      <c r="R80" s="6"/>
      <c r="S80" s="6"/>
      <c r="T80" s="6"/>
      <c r="U80" s="6"/>
      <c r="V80" s="6"/>
      <c r="W80" s="6"/>
      <c r="X80" s="6"/>
      <c r="Y80" s="6"/>
      <c r="Z80" s="6"/>
    </row>
    <row r="81" ht="15.0" customHeight="1">
      <c r="A81" s="6"/>
      <c r="B81" s="20"/>
      <c r="C81" s="68"/>
      <c r="D81" s="69">
        <f t="shared" si="27"/>
        <v>0</v>
      </c>
      <c r="E81" s="69">
        <f t="shared" si="28"/>
        <v>0</v>
      </c>
      <c r="F81" s="69">
        <f t="shared" si="29"/>
        <v>0</v>
      </c>
      <c r="G81" s="69">
        <f t="shared" si="30"/>
        <v>0</v>
      </c>
      <c r="H81" s="40"/>
      <c r="I81" s="69">
        <f t="shared" si="31"/>
        <v>0</v>
      </c>
      <c r="J81" s="52"/>
      <c r="K81" s="66">
        <f t="shared" si="32"/>
        <v>0</v>
      </c>
      <c r="L81" s="42"/>
      <c r="M81" s="6"/>
      <c r="N81" s="6"/>
      <c r="O81" s="6"/>
      <c r="P81" s="6"/>
      <c r="Q81" s="6"/>
      <c r="R81" s="6"/>
      <c r="S81" s="6"/>
      <c r="T81" s="6"/>
      <c r="U81" s="6"/>
      <c r="V81" s="6"/>
      <c r="W81" s="6"/>
      <c r="X81" s="6"/>
      <c r="Y81" s="6"/>
      <c r="Z81" s="6"/>
    </row>
    <row r="82" ht="15.0" customHeight="1">
      <c r="A82" s="6"/>
      <c r="B82" s="20"/>
      <c r="C82" s="68"/>
      <c r="D82" s="69">
        <f t="shared" si="27"/>
        <v>0</v>
      </c>
      <c r="E82" s="69">
        <f t="shared" si="28"/>
        <v>0</v>
      </c>
      <c r="F82" s="69">
        <f t="shared" si="29"/>
        <v>0</v>
      </c>
      <c r="G82" s="69">
        <f t="shared" si="30"/>
        <v>0</v>
      </c>
      <c r="H82" s="40"/>
      <c r="I82" s="69">
        <f t="shared" si="31"/>
        <v>0</v>
      </c>
      <c r="J82" s="52"/>
      <c r="K82" s="66">
        <f t="shared" si="32"/>
        <v>0</v>
      </c>
      <c r="L82" s="42"/>
      <c r="M82" s="6"/>
      <c r="N82" s="6"/>
      <c r="O82" s="6"/>
      <c r="P82" s="6"/>
      <c r="Q82" s="6"/>
      <c r="R82" s="6"/>
      <c r="S82" s="6"/>
      <c r="T82" s="6"/>
      <c r="U82" s="6"/>
      <c r="V82" s="6"/>
      <c r="W82" s="6"/>
      <c r="X82" s="6"/>
      <c r="Y82" s="6"/>
      <c r="Z82" s="6"/>
    </row>
    <row r="83" ht="15.0" customHeight="1">
      <c r="A83" s="6"/>
      <c r="B83" s="20"/>
      <c r="C83" s="68"/>
      <c r="D83" s="69">
        <f t="shared" si="27"/>
        <v>0</v>
      </c>
      <c r="E83" s="69">
        <f t="shared" si="28"/>
        <v>0</v>
      </c>
      <c r="F83" s="69">
        <f t="shared" si="29"/>
        <v>0</v>
      </c>
      <c r="G83" s="69">
        <f t="shared" si="30"/>
        <v>0</v>
      </c>
      <c r="H83" s="40"/>
      <c r="I83" s="69">
        <f t="shared" si="31"/>
        <v>0</v>
      </c>
      <c r="J83" s="52"/>
      <c r="K83" s="66">
        <f t="shared" si="32"/>
        <v>0</v>
      </c>
      <c r="L83" s="42"/>
      <c r="M83" s="6"/>
      <c r="N83" s="6"/>
      <c r="O83" s="6"/>
      <c r="P83" s="6"/>
      <c r="Q83" s="6"/>
      <c r="R83" s="6"/>
      <c r="S83" s="6"/>
      <c r="T83" s="6"/>
      <c r="U83" s="6"/>
      <c r="V83" s="6"/>
      <c r="W83" s="6"/>
      <c r="X83" s="6"/>
      <c r="Y83" s="6"/>
      <c r="Z83" s="6"/>
    </row>
    <row r="84" ht="15.0" customHeight="1">
      <c r="A84" s="6"/>
      <c r="B84" s="20"/>
      <c r="C84" s="68"/>
      <c r="D84" s="69">
        <f t="shared" si="27"/>
        <v>0</v>
      </c>
      <c r="E84" s="69">
        <f t="shared" si="28"/>
        <v>0</v>
      </c>
      <c r="F84" s="69">
        <f t="shared" si="29"/>
        <v>0</v>
      </c>
      <c r="G84" s="69">
        <f t="shared" si="30"/>
        <v>0</v>
      </c>
      <c r="H84" s="40"/>
      <c r="I84" s="69">
        <f t="shared" si="31"/>
        <v>0</v>
      </c>
      <c r="J84" s="52"/>
      <c r="K84" s="66">
        <f t="shared" si="32"/>
        <v>0</v>
      </c>
      <c r="L84" s="42"/>
      <c r="M84" s="6"/>
      <c r="N84" s="6"/>
      <c r="O84" s="6"/>
      <c r="P84" s="6"/>
      <c r="Q84" s="6"/>
      <c r="R84" s="6"/>
      <c r="S84" s="6"/>
      <c r="T84" s="6"/>
      <c r="U84" s="6"/>
      <c r="V84" s="6"/>
      <c r="W84" s="6"/>
      <c r="X84" s="6"/>
      <c r="Y84" s="6"/>
      <c r="Z84" s="6"/>
    </row>
    <row r="85" ht="15.0" customHeight="1">
      <c r="A85" s="6"/>
      <c r="B85" s="20"/>
      <c r="C85" s="68"/>
      <c r="D85" s="69">
        <f t="shared" si="27"/>
        <v>0</v>
      </c>
      <c r="E85" s="69">
        <f t="shared" si="28"/>
        <v>0</v>
      </c>
      <c r="F85" s="69">
        <f t="shared" si="29"/>
        <v>0</v>
      </c>
      <c r="G85" s="69">
        <f t="shared" si="30"/>
        <v>0</v>
      </c>
      <c r="H85" s="40"/>
      <c r="I85" s="69">
        <f t="shared" si="31"/>
        <v>0</v>
      </c>
      <c r="J85" s="52"/>
      <c r="K85" s="66">
        <f t="shared" si="32"/>
        <v>0</v>
      </c>
      <c r="L85" s="42"/>
      <c r="M85" s="6"/>
      <c r="N85" s="6"/>
      <c r="O85" s="6"/>
      <c r="P85" s="6"/>
      <c r="Q85" s="6"/>
      <c r="R85" s="6"/>
      <c r="S85" s="6"/>
      <c r="T85" s="6"/>
      <c r="U85" s="6"/>
      <c r="V85" s="6"/>
      <c r="W85" s="6"/>
      <c r="X85" s="6"/>
      <c r="Y85" s="6"/>
      <c r="Z85" s="6"/>
    </row>
    <row r="86" ht="15.0" customHeight="1">
      <c r="A86" s="6"/>
      <c r="B86" s="20"/>
      <c r="C86" s="68"/>
      <c r="D86" s="69">
        <f t="shared" si="27"/>
        <v>0</v>
      </c>
      <c r="E86" s="69">
        <f t="shared" si="28"/>
        <v>0</v>
      </c>
      <c r="F86" s="69">
        <f t="shared" si="29"/>
        <v>0</v>
      </c>
      <c r="G86" s="69">
        <f t="shared" si="30"/>
        <v>0</v>
      </c>
      <c r="H86" s="40"/>
      <c r="I86" s="69">
        <f t="shared" si="31"/>
        <v>0</v>
      </c>
      <c r="J86" s="52"/>
      <c r="K86" s="66">
        <f t="shared" si="32"/>
        <v>0</v>
      </c>
      <c r="L86" s="42"/>
      <c r="M86" s="6"/>
      <c r="N86" s="6"/>
      <c r="O86" s="6"/>
      <c r="P86" s="6"/>
      <c r="Q86" s="6"/>
      <c r="R86" s="6"/>
      <c r="S86" s="6"/>
      <c r="T86" s="6"/>
      <c r="U86" s="6"/>
      <c r="V86" s="6"/>
      <c r="W86" s="6"/>
      <c r="X86" s="6"/>
      <c r="Y86" s="6"/>
      <c r="Z86" s="6"/>
    </row>
    <row r="87" ht="15.0" customHeight="1">
      <c r="A87" s="6"/>
      <c r="B87" s="20"/>
      <c r="C87" s="68"/>
      <c r="D87" s="69">
        <f t="shared" si="27"/>
        <v>0</v>
      </c>
      <c r="E87" s="69">
        <f t="shared" si="28"/>
        <v>0</v>
      </c>
      <c r="F87" s="69">
        <f t="shared" si="29"/>
        <v>0</v>
      </c>
      <c r="G87" s="69">
        <f t="shared" si="30"/>
        <v>0</v>
      </c>
      <c r="H87" s="40"/>
      <c r="I87" s="69">
        <f t="shared" si="31"/>
        <v>0</v>
      </c>
      <c r="J87" s="52"/>
      <c r="K87" s="66">
        <f t="shared" si="32"/>
        <v>0</v>
      </c>
      <c r="L87" s="42"/>
      <c r="M87" s="6"/>
      <c r="N87" s="6"/>
      <c r="O87" s="6"/>
      <c r="P87" s="6"/>
      <c r="Q87" s="6"/>
      <c r="R87" s="6"/>
      <c r="S87" s="6"/>
      <c r="T87" s="6"/>
      <c r="U87" s="6"/>
      <c r="V87" s="6"/>
      <c r="W87" s="6"/>
      <c r="X87" s="6"/>
      <c r="Y87" s="6"/>
      <c r="Z87" s="6"/>
    </row>
    <row r="88" ht="15.0" customHeight="1">
      <c r="A88" s="6"/>
      <c r="B88" s="20"/>
      <c r="C88" s="68"/>
      <c r="D88" s="69">
        <f t="shared" si="27"/>
        <v>0</v>
      </c>
      <c r="E88" s="69">
        <f t="shared" si="28"/>
        <v>0</v>
      </c>
      <c r="F88" s="69">
        <f t="shared" si="29"/>
        <v>0</v>
      </c>
      <c r="G88" s="69">
        <f t="shared" si="30"/>
        <v>0</v>
      </c>
      <c r="H88" s="40"/>
      <c r="I88" s="69">
        <f t="shared" si="31"/>
        <v>0</v>
      </c>
      <c r="J88" s="52"/>
      <c r="K88" s="66">
        <f t="shared" si="32"/>
        <v>0</v>
      </c>
      <c r="L88" s="70"/>
      <c r="M88" s="6"/>
      <c r="N88" s="6"/>
      <c r="O88" s="6"/>
      <c r="P88" s="6"/>
      <c r="Q88" s="6"/>
      <c r="R88" s="6"/>
      <c r="S88" s="6"/>
      <c r="T88" s="6"/>
      <c r="U88" s="6"/>
      <c r="V88" s="6"/>
      <c r="W88" s="6"/>
      <c r="X88" s="6"/>
      <c r="Y88" s="6"/>
      <c r="Z88" s="6"/>
    </row>
    <row r="89" ht="15.0" customHeight="1">
      <c r="A89" s="2"/>
      <c r="B89" s="72" t="s">
        <v>35</v>
      </c>
      <c r="C89" s="72"/>
      <c r="D89" s="72"/>
      <c r="E89" s="72"/>
      <c r="F89" s="72"/>
      <c r="G89" s="72"/>
      <c r="H89" s="74">
        <f t="shared" ref="H89:K89" si="33">SUM(H79:H88)</f>
        <v>0</v>
      </c>
      <c r="I89" s="74">
        <f t="shared" si="33"/>
        <v>0</v>
      </c>
      <c r="J89" s="74">
        <f t="shared" si="33"/>
        <v>0</v>
      </c>
      <c r="K89" s="82">
        <f t="shared" si="33"/>
        <v>0</v>
      </c>
      <c r="L89" s="2"/>
      <c r="M89" s="2"/>
      <c r="N89" s="2"/>
      <c r="O89" s="2"/>
      <c r="P89" s="2"/>
      <c r="Q89" s="2"/>
      <c r="R89" s="2"/>
      <c r="S89" s="2"/>
      <c r="T89" s="2"/>
      <c r="U89" s="2"/>
      <c r="V89" s="2"/>
      <c r="W89" s="2"/>
      <c r="X89" s="2"/>
      <c r="Y89" s="2"/>
      <c r="Z89" s="2"/>
    </row>
    <row r="90" ht="15.0"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0"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0" customHeight="1">
      <c r="A92" s="2"/>
      <c r="B92" s="5" t="s">
        <v>33</v>
      </c>
      <c r="C92" s="5"/>
      <c r="D92" s="5"/>
      <c r="E92" s="5"/>
      <c r="F92" s="5"/>
      <c r="G92" s="5"/>
      <c r="H92" s="5"/>
      <c r="I92" s="5"/>
      <c r="J92" s="5"/>
      <c r="K92" s="5"/>
      <c r="L92" s="2"/>
      <c r="M92" s="2"/>
      <c r="N92" s="2"/>
      <c r="O92" s="2"/>
      <c r="P92" s="2"/>
      <c r="Q92" s="2"/>
      <c r="R92" s="2"/>
      <c r="S92" s="2"/>
      <c r="T92" s="2"/>
      <c r="U92" s="2"/>
      <c r="V92" s="2"/>
      <c r="W92" s="2"/>
      <c r="X92" s="2"/>
      <c r="Y92" s="2"/>
      <c r="Z92" s="2"/>
    </row>
    <row r="93" ht="35.25" customHeight="1">
      <c r="A93" s="2"/>
      <c r="B93" s="72" t="s">
        <v>48</v>
      </c>
      <c r="C93" s="80" t="str">
        <f t="shared" ref="C93:H93" si="34">C78</f>
        <v>Årslønn</v>
      </c>
      <c r="D93" s="80" t="str">
        <f t="shared" si="34"/>
        <v>Timelønn</v>
      </c>
      <c r="E93" s="80" t="str">
        <f t="shared" si="34"/>
        <v>Feriepenger</v>
      </c>
      <c r="F93" s="72" t="str">
        <f t="shared" si="34"/>
        <v>Pensjon</v>
      </c>
      <c r="G93" s="80" t="str">
        <f t="shared" si="34"/>
        <v>Arbeidsgiveravgift</v>
      </c>
      <c r="H93" s="80" t="str">
        <f t="shared" si="34"/>
        <v>Ant.timer pr uke</v>
      </c>
      <c r="I93" s="59" t="s">
        <v>21</v>
      </c>
      <c r="J93" s="72" t="str">
        <f t="shared" ref="J93:K93" si="35">J78</f>
        <v>Ant. uker</v>
      </c>
      <c r="K93" s="72" t="str">
        <f t="shared" si="35"/>
        <v>Utgift</v>
      </c>
      <c r="L93" s="83" t="s">
        <v>30</v>
      </c>
      <c r="M93" s="2"/>
      <c r="N93" s="2"/>
      <c r="O93" s="2"/>
      <c r="P93" s="2"/>
      <c r="Q93" s="2"/>
      <c r="R93" s="2"/>
      <c r="S93" s="2"/>
      <c r="T93" s="2"/>
      <c r="U93" s="2"/>
      <c r="V93" s="2"/>
      <c r="W93" s="2"/>
      <c r="X93" s="2"/>
      <c r="Y93" s="2"/>
      <c r="Z93" s="2"/>
    </row>
    <row r="94" ht="15.0" customHeight="1">
      <c r="A94" s="6"/>
      <c r="B94" s="20"/>
      <c r="C94" s="68"/>
      <c r="D94" s="63">
        <f t="shared" ref="D94:D103" si="36">C94/$O$2</f>
        <v>0</v>
      </c>
      <c r="E94" s="63">
        <f t="shared" ref="E94:E103" si="37">D94*$O$3</f>
        <v>0</v>
      </c>
      <c r="F94" s="63">
        <f t="shared" ref="F94:F103" si="38">(D94+E94)*$O$4</f>
        <v>0</v>
      </c>
      <c r="G94" s="63">
        <f t="shared" ref="G94:G103" si="39">(D94+E94+F94)*$O$5</f>
        <v>0</v>
      </c>
      <c r="H94" s="52"/>
      <c r="I94" s="63">
        <f t="shared" ref="I94:I103" si="40">+H94*$O$6</f>
        <v>0</v>
      </c>
      <c r="J94" s="52"/>
      <c r="K94" s="66">
        <f t="shared" ref="K94:K103" si="41">(D94+E94+F94+G94)*(H94+I94)*J94</f>
        <v>0</v>
      </c>
      <c r="L94" s="84"/>
      <c r="M94" s="6"/>
      <c r="N94" s="6"/>
      <c r="O94" s="6"/>
      <c r="P94" s="6"/>
      <c r="Q94" s="6"/>
      <c r="R94" s="6"/>
      <c r="S94" s="6"/>
      <c r="T94" s="6"/>
      <c r="U94" s="6"/>
      <c r="V94" s="6"/>
      <c r="W94" s="6"/>
      <c r="X94" s="6"/>
      <c r="Y94" s="6"/>
      <c r="Z94" s="6"/>
    </row>
    <row r="95" ht="15.0" customHeight="1">
      <c r="A95" s="6"/>
      <c r="B95" s="20"/>
      <c r="C95" s="68"/>
      <c r="D95" s="69">
        <f t="shared" si="36"/>
        <v>0</v>
      </c>
      <c r="E95" s="69">
        <f t="shared" si="37"/>
        <v>0</v>
      </c>
      <c r="F95" s="69">
        <f t="shared" si="38"/>
        <v>0</v>
      </c>
      <c r="G95" s="69">
        <f t="shared" si="39"/>
        <v>0</v>
      </c>
      <c r="H95" s="40"/>
      <c r="I95" s="69">
        <f t="shared" si="40"/>
        <v>0</v>
      </c>
      <c r="J95" s="52"/>
      <c r="K95" s="66">
        <f t="shared" si="41"/>
        <v>0</v>
      </c>
      <c r="L95" s="67"/>
      <c r="M95" s="6"/>
      <c r="N95" s="6"/>
      <c r="O95" s="6"/>
      <c r="P95" s="6"/>
      <c r="Q95" s="6"/>
      <c r="R95" s="6"/>
      <c r="S95" s="6"/>
      <c r="T95" s="6"/>
      <c r="U95" s="6"/>
      <c r="V95" s="6"/>
      <c r="W95" s="6"/>
      <c r="X95" s="6"/>
      <c r="Y95" s="6"/>
      <c r="Z95" s="6"/>
    </row>
    <row r="96" ht="15.0" customHeight="1">
      <c r="A96" s="6"/>
      <c r="B96" s="20"/>
      <c r="C96" s="68"/>
      <c r="D96" s="69">
        <f t="shared" si="36"/>
        <v>0</v>
      </c>
      <c r="E96" s="69">
        <f t="shared" si="37"/>
        <v>0</v>
      </c>
      <c r="F96" s="69">
        <f t="shared" si="38"/>
        <v>0</v>
      </c>
      <c r="G96" s="69">
        <f t="shared" si="39"/>
        <v>0</v>
      </c>
      <c r="H96" s="40"/>
      <c r="I96" s="69">
        <f t="shared" si="40"/>
        <v>0</v>
      </c>
      <c r="J96" s="52"/>
      <c r="K96" s="66">
        <f t="shared" si="41"/>
        <v>0</v>
      </c>
      <c r="L96" s="42"/>
      <c r="M96" s="6"/>
      <c r="N96" s="6"/>
      <c r="O96" s="6"/>
      <c r="P96" s="6"/>
      <c r="Q96" s="6"/>
      <c r="R96" s="6"/>
      <c r="S96" s="6"/>
      <c r="T96" s="6"/>
      <c r="U96" s="6"/>
      <c r="V96" s="6"/>
      <c r="W96" s="6"/>
      <c r="X96" s="6"/>
      <c r="Y96" s="6"/>
      <c r="Z96" s="6"/>
    </row>
    <row r="97" ht="15.0" customHeight="1">
      <c r="A97" s="6"/>
      <c r="B97" s="20"/>
      <c r="C97" s="68"/>
      <c r="D97" s="69">
        <f t="shared" si="36"/>
        <v>0</v>
      </c>
      <c r="E97" s="69">
        <f t="shared" si="37"/>
        <v>0</v>
      </c>
      <c r="F97" s="69">
        <f t="shared" si="38"/>
        <v>0</v>
      </c>
      <c r="G97" s="69">
        <f t="shared" si="39"/>
        <v>0</v>
      </c>
      <c r="H97" s="40"/>
      <c r="I97" s="69">
        <f t="shared" si="40"/>
        <v>0</v>
      </c>
      <c r="J97" s="52"/>
      <c r="K97" s="66">
        <f t="shared" si="41"/>
        <v>0</v>
      </c>
      <c r="L97" s="42"/>
      <c r="M97" s="6"/>
      <c r="N97" s="6"/>
      <c r="O97" s="6"/>
      <c r="P97" s="6"/>
      <c r="Q97" s="6"/>
      <c r="R97" s="6"/>
      <c r="S97" s="6"/>
      <c r="T97" s="6"/>
      <c r="U97" s="6"/>
      <c r="V97" s="6"/>
      <c r="W97" s="6"/>
      <c r="X97" s="6"/>
      <c r="Y97" s="6"/>
      <c r="Z97" s="6"/>
    </row>
    <row r="98" ht="15.0" customHeight="1">
      <c r="A98" s="6"/>
      <c r="B98" s="20"/>
      <c r="C98" s="68"/>
      <c r="D98" s="69">
        <f t="shared" si="36"/>
        <v>0</v>
      </c>
      <c r="E98" s="69">
        <f t="shared" si="37"/>
        <v>0</v>
      </c>
      <c r="F98" s="69">
        <f t="shared" si="38"/>
        <v>0</v>
      </c>
      <c r="G98" s="69">
        <f t="shared" si="39"/>
        <v>0</v>
      </c>
      <c r="H98" s="40"/>
      <c r="I98" s="69">
        <f t="shared" si="40"/>
        <v>0</v>
      </c>
      <c r="J98" s="52"/>
      <c r="K98" s="66">
        <f t="shared" si="41"/>
        <v>0</v>
      </c>
      <c r="L98" s="42"/>
      <c r="M98" s="6"/>
      <c r="N98" s="6"/>
      <c r="O98" s="6"/>
      <c r="P98" s="6"/>
      <c r="Q98" s="6"/>
      <c r="R98" s="6"/>
      <c r="S98" s="6"/>
      <c r="T98" s="6"/>
      <c r="U98" s="6"/>
      <c r="V98" s="6"/>
      <c r="W98" s="6"/>
      <c r="X98" s="6"/>
      <c r="Y98" s="6"/>
      <c r="Z98" s="6"/>
    </row>
    <row r="99" ht="15.0" customHeight="1">
      <c r="A99" s="6"/>
      <c r="B99" s="20"/>
      <c r="C99" s="68"/>
      <c r="D99" s="69">
        <f t="shared" si="36"/>
        <v>0</v>
      </c>
      <c r="E99" s="69">
        <f t="shared" si="37"/>
        <v>0</v>
      </c>
      <c r="F99" s="69">
        <f t="shared" si="38"/>
        <v>0</v>
      </c>
      <c r="G99" s="69">
        <f t="shared" si="39"/>
        <v>0</v>
      </c>
      <c r="H99" s="40"/>
      <c r="I99" s="69">
        <f t="shared" si="40"/>
        <v>0</v>
      </c>
      <c r="J99" s="52"/>
      <c r="K99" s="66">
        <f t="shared" si="41"/>
        <v>0</v>
      </c>
      <c r="L99" s="42"/>
      <c r="M99" s="6"/>
      <c r="N99" s="6"/>
      <c r="O99" s="6"/>
      <c r="P99" s="6"/>
      <c r="Q99" s="6"/>
      <c r="R99" s="6"/>
      <c r="S99" s="6"/>
      <c r="T99" s="6"/>
      <c r="U99" s="6"/>
      <c r="V99" s="6"/>
      <c r="W99" s="6"/>
      <c r="X99" s="6"/>
      <c r="Y99" s="6"/>
      <c r="Z99" s="6"/>
    </row>
    <row r="100" ht="15.0" customHeight="1">
      <c r="A100" s="6"/>
      <c r="B100" s="20"/>
      <c r="C100" s="68"/>
      <c r="D100" s="69">
        <f t="shared" si="36"/>
        <v>0</v>
      </c>
      <c r="E100" s="69">
        <f t="shared" si="37"/>
        <v>0</v>
      </c>
      <c r="F100" s="69">
        <f t="shared" si="38"/>
        <v>0</v>
      </c>
      <c r="G100" s="69">
        <f t="shared" si="39"/>
        <v>0</v>
      </c>
      <c r="H100" s="40"/>
      <c r="I100" s="69">
        <f t="shared" si="40"/>
        <v>0</v>
      </c>
      <c r="J100" s="52"/>
      <c r="K100" s="66">
        <f t="shared" si="41"/>
        <v>0</v>
      </c>
      <c r="L100" s="42"/>
      <c r="M100" s="6"/>
      <c r="N100" s="6"/>
      <c r="O100" s="6"/>
      <c r="P100" s="6"/>
      <c r="Q100" s="6"/>
      <c r="R100" s="6"/>
      <c r="S100" s="6"/>
      <c r="T100" s="6"/>
      <c r="U100" s="6"/>
      <c r="V100" s="6"/>
      <c r="W100" s="6"/>
      <c r="X100" s="6"/>
      <c r="Y100" s="6"/>
      <c r="Z100" s="6"/>
    </row>
    <row r="101" ht="15.0" customHeight="1">
      <c r="A101" s="6"/>
      <c r="B101" s="20"/>
      <c r="C101" s="68"/>
      <c r="D101" s="69">
        <f t="shared" si="36"/>
        <v>0</v>
      </c>
      <c r="E101" s="69">
        <f t="shared" si="37"/>
        <v>0</v>
      </c>
      <c r="F101" s="69">
        <f t="shared" si="38"/>
        <v>0</v>
      </c>
      <c r="G101" s="69">
        <f t="shared" si="39"/>
        <v>0</v>
      </c>
      <c r="H101" s="40"/>
      <c r="I101" s="69">
        <f t="shared" si="40"/>
        <v>0</v>
      </c>
      <c r="J101" s="52"/>
      <c r="K101" s="66">
        <f t="shared" si="41"/>
        <v>0</v>
      </c>
      <c r="L101" s="42"/>
      <c r="M101" s="6"/>
      <c r="N101" s="6"/>
      <c r="O101" s="6"/>
      <c r="P101" s="6"/>
      <c r="Q101" s="6"/>
      <c r="R101" s="6"/>
      <c r="S101" s="6"/>
      <c r="T101" s="6"/>
      <c r="U101" s="6"/>
      <c r="V101" s="6"/>
      <c r="W101" s="6"/>
      <c r="X101" s="6"/>
      <c r="Y101" s="6"/>
      <c r="Z101" s="6"/>
    </row>
    <row r="102" ht="15.0" customHeight="1">
      <c r="A102" s="6"/>
      <c r="B102" s="20"/>
      <c r="C102" s="68"/>
      <c r="D102" s="69">
        <f t="shared" si="36"/>
        <v>0</v>
      </c>
      <c r="E102" s="69">
        <f t="shared" si="37"/>
        <v>0</v>
      </c>
      <c r="F102" s="69">
        <f t="shared" si="38"/>
        <v>0</v>
      </c>
      <c r="G102" s="69">
        <f t="shared" si="39"/>
        <v>0</v>
      </c>
      <c r="H102" s="40"/>
      <c r="I102" s="69">
        <f t="shared" si="40"/>
        <v>0</v>
      </c>
      <c r="J102" s="52"/>
      <c r="K102" s="66">
        <f t="shared" si="41"/>
        <v>0</v>
      </c>
      <c r="L102" s="42"/>
      <c r="M102" s="6"/>
      <c r="N102" s="6"/>
      <c r="O102" s="6"/>
      <c r="P102" s="6"/>
      <c r="Q102" s="6"/>
      <c r="R102" s="6"/>
      <c r="S102" s="6"/>
      <c r="T102" s="6"/>
      <c r="U102" s="6"/>
      <c r="V102" s="6"/>
      <c r="W102" s="6"/>
      <c r="X102" s="6"/>
      <c r="Y102" s="6"/>
      <c r="Z102" s="6"/>
    </row>
    <row r="103" ht="15.0" customHeight="1">
      <c r="A103" s="6"/>
      <c r="B103" s="20"/>
      <c r="C103" s="68"/>
      <c r="D103" s="69">
        <f t="shared" si="36"/>
        <v>0</v>
      </c>
      <c r="E103" s="69">
        <f t="shared" si="37"/>
        <v>0</v>
      </c>
      <c r="F103" s="69">
        <f t="shared" si="38"/>
        <v>0</v>
      </c>
      <c r="G103" s="69">
        <f t="shared" si="39"/>
        <v>0</v>
      </c>
      <c r="H103" s="40"/>
      <c r="I103" s="69">
        <f t="shared" si="40"/>
        <v>0</v>
      </c>
      <c r="J103" s="52"/>
      <c r="K103" s="66">
        <f t="shared" si="41"/>
        <v>0</v>
      </c>
      <c r="L103" s="70"/>
      <c r="M103" s="6"/>
      <c r="N103" s="6"/>
      <c r="O103" s="6"/>
      <c r="P103" s="6"/>
      <c r="Q103" s="6"/>
      <c r="R103" s="6"/>
      <c r="S103" s="6"/>
      <c r="T103" s="6"/>
      <c r="U103" s="6"/>
      <c r="V103" s="6"/>
      <c r="W103" s="6"/>
      <c r="X103" s="6"/>
      <c r="Y103" s="6"/>
      <c r="Z103" s="6"/>
    </row>
    <row r="104" ht="15.0" customHeight="1">
      <c r="A104" s="6"/>
      <c r="B104" s="29" t="s">
        <v>35</v>
      </c>
      <c r="C104" s="29"/>
      <c r="D104" s="29"/>
      <c r="E104" s="29"/>
      <c r="F104" s="29"/>
      <c r="G104" s="29"/>
      <c r="H104" s="55">
        <f>SUM(H94:H103)</f>
        <v>0</v>
      </c>
      <c r="I104" s="55"/>
      <c r="J104" s="74">
        <f t="shared" ref="J104:K104" si="42">SUM(J94:J103)</f>
        <v>0</v>
      </c>
      <c r="K104" s="71">
        <f t="shared" si="42"/>
        <v>0</v>
      </c>
      <c r="L104" s="6"/>
      <c r="M104" s="6"/>
      <c r="N104" s="6"/>
      <c r="O104" s="6"/>
      <c r="P104" s="6"/>
      <c r="Q104" s="6"/>
      <c r="R104" s="6"/>
      <c r="S104" s="6"/>
      <c r="T104" s="6"/>
      <c r="U104" s="6"/>
      <c r="V104" s="6"/>
      <c r="W104" s="6"/>
      <c r="X104" s="6"/>
      <c r="Y104" s="6"/>
      <c r="Z104" s="6"/>
    </row>
    <row r="105" ht="15.0" customHeight="1">
      <c r="A105" s="6"/>
      <c r="B105" s="3"/>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0" customHeight="1">
      <c r="A106" s="6"/>
      <c r="B106" s="3"/>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0" customHeight="1">
      <c r="A107" s="6"/>
      <c r="B107" s="3"/>
      <c r="C107" s="6"/>
      <c r="D107" s="6"/>
      <c r="E107" s="6"/>
      <c r="F107" s="6"/>
      <c r="G107" s="6"/>
      <c r="H107" s="85" t="s">
        <v>61</v>
      </c>
      <c r="I107" s="86"/>
      <c r="J107" s="87">
        <f>+K57+K72+K89+K104</f>
        <v>0</v>
      </c>
      <c r="M107" s="6"/>
      <c r="N107" s="6"/>
      <c r="O107" s="6"/>
      <c r="P107" s="6"/>
      <c r="Q107" s="6"/>
      <c r="R107" s="6"/>
      <c r="S107" s="6"/>
      <c r="T107" s="6"/>
      <c r="U107" s="6"/>
      <c r="V107" s="6"/>
      <c r="W107" s="6"/>
      <c r="X107" s="6"/>
      <c r="Y107" s="6"/>
      <c r="Z107" s="6"/>
    </row>
    <row r="108" ht="15.0" customHeight="1">
      <c r="A108" s="6"/>
      <c r="B108" s="3"/>
      <c r="C108" s="6"/>
      <c r="D108" s="6"/>
      <c r="E108" s="6"/>
      <c r="G108" s="6"/>
      <c r="H108" s="85" t="s">
        <v>62</v>
      </c>
      <c r="I108" s="86"/>
      <c r="J108" s="87"/>
      <c r="K108" s="6" t="s">
        <v>63</v>
      </c>
      <c r="M108" s="6"/>
      <c r="N108" s="6"/>
      <c r="O108" s="6"/>
      <c r="P108" s="6"/>
      <c r="Q108" s="6"/>
      <c r="R108" s="6"/>
      <c r="S108" s="6"/>
      <c r="T108" s="6"/>
      <c r="U108" s="6"/>
      <c r="V108" s="6"/>
      <c r="W108" s="6"/>
      <c r="X108" s="6"/>
      <c r="Y108" s="6"/>
      <c r="Z108" s="6"/>
    </row>
    <row r="109" ht="15.0" customHeight="1">
      <c r="A109" s="6"/>
      <c r="B109" s="3"/>
      <c r="C109" s="6"/>
      <c r="D109" s="6"/>
      <c r="E109" s="6"/>
      <c r="G109" s="6"/>
      <c r="H109" s="85" t="s">
        <v>64</v>
      </c>
      <c r="I109" s="86"/>
      <c r="J109" s="87"/>
      <c r="K109" s="6" t="s">
        <v>63</v>
      </c>
      <c r="M109" s="6"/>
      <c r="N109" s="6"/>
      <c r="O109" s="6"/>
      <c r="P109" s="6"/>
      <c r="Q109" s="6"/>
      <c r="R109" s="6"/>
      <c r="S109" s="6"/>
      <c r="T109" s="6"/>
      <c r="U109" s="6"/>
      <c r="V109" s="6"/>
      <c r="W109" s="6"/>
      <c r="X109" s="6"/>
      <c r="Y109" s="6"/>
      <c r="Z109" s="6"/>
    </row>
    <row r="110" ht="15.0" customHeight="1">
      <c r="A110" s="6"/>
      <c r="B110" s="3"/>
      <c r="C110" s="6"/>
      <c r="D110" s="6"/>
      <c r="E110" s="6"/>
      <c r="F110" s="6"/>
      <c r="G110" s="6"/>
      <c r="H110" s="85" t="s">
        <v>65</v>
      </c>
      <c r="I110" s="86"/>
      <c r="J110" s="87">
        <f>J107-J108-J109</f>
        <v>0</v>
      </c>
      <c r="M110" s="6"/>
      <c r="N110" s="6"/>
      <c r="O110" s="6"/>
      <c r="P110" s="6"/>
      <c r="Q110" s="6"/>
      <c r="R110" s="6"/>
      <c r="S110" s="6"/>
      <c r="T110" s="6"/>
      <c r="U110" s="6"/>
      <c r="V110" s="6"/>
      <c r="W110" s="6"/>
      <c r="X110" s="6"/>
      <c r="Y110" s="6"/>
      <c r="Z110" s="6"/>
    </row>
    <row r="111" ht="15.0" customHeight="1">
      <c r="A111" s="6"/>
      <c r="B111" s="3"/>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0" customHeight="1">
      <c r="A112" s="6"/>
      <c r="B112" s="3" t="s">
        <v>66</v>
      </c>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0" customHeight="1">
      <c r="A113" s="6"/>
      <c r="B113" s="6" t="s">
        <v>67</v>
      </c>
      <c r="C113" s="6"/>
      <c r="D113" s="88">
        <f>((D13*F13+D14*F14+D15*F15+D16*F16+D17*F17+D18*F18+D19*F19+D20*F20)*1.2)+(D28*F28+D29*F29+D30*F30+D31*F31+D32*F32+D33*F33+D34*F34+D35*F35)+G24</f>
        <v>0</v>
      </c>
      <c r="E113" s="6"/>
      <c r="F113" s="6" t="s">
        <v>68</v>
      </c>
      <c r="G113" s="6"/>
      <c r="H113" s="6"/>
      <c r="I113" s="6"/>
      <c r="J113" s="89">
        <f>E13*F13+E14*F14+E15*F15+E16*F16+E17*F17+E18*F18+E19*F19+E20*F20+E28*F28+E29*F29+E30*F30+E31*F31+E32*F32+E33*F33+E34*F34+E35*F35+H24</f>
        <v>0</v>
      </c>
      <c r="K113" s="6"/>
      <c r="L113" s="6"/>
      <c r="M113" s="6"/>
      <c r="N113" s="6"/>
      <c r="O113" s="6"/>
      <c r="P113" s="6"/>
      <c r="Q113" s="6"/>
      <c r="R113" s="6"/>
      <c r="S113" s="6"/>
      <c r="T113" s="6"/>
      <c r="U113" s="6"/>
      <c r="V113" s="6"/>
      <c r="W113" s="6"/>
      <c r="X113" s="6"/>
      <c r="Y113" s="6"/>
      <c r="Z113" s="6"/>
    </row>
    <row r="114" ht="15.0" customHeight="1">
      <c r="A114" s="6"/>
      <c r="B114" s="6" t="s">
        <v>69</v>
      </c>
      <c r="C114" s="6"/>
      <c r="D114" s="88">
        <f>G40</f>
        <v>0</v>
      </c>
      <c r="E114" s="88"/>
      <c r="F114" s="6" t="s">
        <v>70</v>
      </c>
      <c r="G114" s="6"/>
      <c r="H114" s="6"/>
      <c r="I114" s="6"/>
      <c r="J114" s="88">
        <f>+H40</f>
        <v>0</v>
      </c>
      <c r="K114" s="6"/>
      <c r="L114" s="6"/>
      <c r="M114" s="6"/>
      <c r="N114" s="6"/>
      <c r="O114" s="6"/>
      <c r="P114" s="6"/>
      <c r="Q114" s="6"/>
      <c r="R114" s="6"/>
      <c r="S114" s="6"/>
      <c r="T114" s="6"/>
      <c r="U114" s="6"/>
      <c r="V114" s="6"/>
      <c r="W114" s="6"/>
      <c r="X114" s="6"/>
      <c r="Y114" s="6"/>
      <c r="Z114" s="6"/>
    </row>
    <row r="115" ht="15.0" customHeight="1">
      <c r="A115" s="6"/>
      <c r="B115" s="6" t="s">
        <v>71</v>
      </c>
      <c r="C115" s="6"/>
      <c r="D115" s="89">
        <f>H47*J47+H48*J48+H49*J49+H50*J50+H51*J51+H52*J52+H53*J53+H54*J54+H55*J55+H56*J56+H79*J79+H80*J80+H81*J81+H82*J82+H83*J83+H84*J84+H85*J85+H86*J86+H87*J87+H88*J88+(I47*J47)+(I48*J48)+(I49*J49)+(I50*J50)+(I51*J51)+(I52*J52)+(I53*J53)+(I54*J54)+(I55*J55)+(I56*J56)+I79*J79+I80*J80+I81*J81+I82*J82+I83*J83+I84*J84+I85*J85+I86*J86+I87*J87+I88*J88</f>
        <v>0</v>
      </c>
      <c r="E115" s="6"/>
      <c r="F115" s="6" t="s">
        <v>72</v>
      </c>
      <c r="G115" s="6"/>
      <c r="H115" s="6"/>
      <c r="I115" s="6"/>
      <c r="J115" s="88">
        <f>(H62+I62)*J62+(H63+I63)*J63+(H64+I64)*J64+(H65+I65)*J65+(H66+I66)*J66+(H67+I67)*J67+(H68+I68)*J68+(H69+I69)*J69+(H70+I70)*J70+(H71+I71)*J71+(H94+I94)*J94+(H95+I95)*J95+(H96+I96)*J96+(H97+I97)*J97+(H98+I98)*J98+(H99+I99)*J99+(H100+I100)*J100+(H101+I101)*J101+(H102+I102)*J102+(H103+I103)*J103</f>
        <v>0</v>
      </c>
      <c r="K115" s="6"/>
      <c r="L115" s="6"/>
      <c r="M115" s="6"/>
      <c r="N115" s="6"/>
      <c r="O115" s="6"/>
      <c r="P115" s="6"/>
      <c r="Q115" s="6"/>
      <c r="R115" s="6"/>
      <c r="S115" s="6"/>
      <c r="T115" s="6"/>
      <c r="U115" s="6"/>
      <c r="V115" s="6"/>
      <c r="W115" s="6"/>
      <c r="X115" s="6"/>
      <c r="Y115" s="6"/>
      <c r="Z115" s="6"/>
    </row>
    <row r="116" ht="15.0" customHeight="1">
      <c r="A116" s="6"/>
      <c r="B116" s="90" t="s">
        <v>73</v>
      </c>
      <c r="C116" s="90"/>
      <c r="D116" s="91">
        <f>+D114-D115</f>
        <v>0</v>
      </c>
      <c r="E116" s="6"/>
      <c r="F116" s="90" t="s">
        <v>73</v>
      </c>
      <c r="G116" s="90"/>
      <c r="H116" s="91"/>
      <c r="I116" s="90"/>
      <c r="J116" s="91">
        <f>+J114-J115</f>
        <v>0</v>
      </c>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0" customHeight="1">
      <c r="A118" s="6"/>
      <c r="B118" s="6"/>
      <c r="C118" s="6"/>
      <c r="D118" s="92"/>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93" t="s">
        <v>74</v>
      </c>
      <c r="E119" s="94"/>
      <c r="F119" s="94"/>
      <c r="G119" s="94"/>
      <c r="H119" s="94"/>
      <c r="I119" s="6"/>
      <c r="J119" s="6"/>
      <c r="K119" s="6"/>
      <c r="L119" s="6"/>
      <c r="M119" s="6"/>
      <c r="N119" s="6"/>
      <c r="O119" s="6"/>
      <c r="P119" s="6"/>
      <c r="Q119" s="6"/>
      <c r="R119" s="6"/>
      <c r="S119" s="6"/>
      <c r="T119" s="6"/>
      <c r="U119" s="6"/>
      <c r="V119" s="6"/>
      <c r="W119" s="6"/>
      <c r="X119" s="6"/>
      <c r="Y119" s="6"/>
      <c r="Z119" s="6"/>
    </row>
    <row r="120" ht="15.75" customHeight="1">
      <c r="A120" s="6"/>
      <c r="B120" s="95" t="s">
        <v>75</v>
      </c>
      <c r="C120" s="22"/>
      <c r="D120" s="22"/>
      <c r="E120" s="96" t="s">
        <v>76</v>
      </c>
      <c r="F120" s="22"/>
      <c r="G120" s="22"/>
      <c r="H120" s="23"/>
      <c r="I120" s="6"/>
      <c r="J120" s="6"/>
      <c r="K120" s="6"/>
      <c r="L120" s="6"/>
      <c r="M120" s="6"/>
      <c r="N120" s="6"/>
      <c r="O120" s="6"/>
      <c r="P120" s="6"/>
      <c r="Q120" s="6"/>
      <c r="R120" s="6"/>
      <c r="S120" s="6"/>
      <c r="T120" s="6"/>
      <c r="U120" s="6"/>
      <c r="V120" s="6"/>
      <c r="W120" s="6"/>
      <c r="X120" s="6"/>
      <c r="Y120" s="6"/>
      <c r="Z120" s="6"/>
    </row>
    <row r="121" ht="15.75" customHeight="1">
      <c r="A121" s="6"/>
      <c r="B121" s="97" t="s">
        <v>77</v>
      </c>
      <c r="C121" s="98" t="s">
        <v>78</v>
      </c>
      <c r="D121" s="98" t="s">
        <v>79</v>
      </c>
      <c r="E121" s="98" t="s">
        <v>80</v>
      </c>
      <c r="F121" s="98" t="s">
        <v>81</v>
      </c>
      <c r="G121" s="98" t="s">
        <v>82</v>
      </c>
      <c r="H121" s="98" t="s">
        <v>83</v>
      </c>
      <c r="I121" s="6"/>
      <c r="J121" s="6"/>
      <c r="K121" s="6"/>
      <c r="L121" s="6"/>
      <c r="M121" s="6"/>
      <c r="N121" s="6"/>
      <c r="O121" s="6"/>
      <c r="P121" s="6"/>
      <c r="Q121" s="6"/>
      <c r="R121" s="6"/>
      <c r="S121" s="6"/>
      <c r="T121" s="6"/>
      <c r="U121" s="6"/>
      <c r="V121" s="6"/>
      <c r="W121" s="6"/>
      <c r="X121" s="6"/>
      <c r="Y121" s="6"/>
      <c r="Z121" s="6"/>
    </row>
    <row r="122" ht="15.75" customHeight="1">
      <c r="A122" s="6"/>
      <c r="B122" s="99" t="s">
        <v>84</v>
      </c>
      <c r="C122" s="100"/>
      <c r="D122" s="100"/>
      <c r="E122" s="100"/>
      <c r="F122" s="100"/>
      <c r="G122" s="100"/>
      <c r="H122" s="100"/>
      <c r="I122" s="6"/>
      <c r="J122" s="6"/>
      <c r="K122" s="6"/>
      <c r="L122" s="6"/>
      <c r="M122" s="6"/>
      <c r="N122" s="6"/>
      <c r="O122" s="6"/>
      <c r="P122" s="6"/>
      <c r="Q122" s="6"/>
      <c r="R122" s="6"/>
      <c r="S122" s="6"/>
      <c r="T122" s="6"/>
      <c r="U122" s="6"/>
      <c r="V122" s="6"/>
      <c r="W122" s="6"/>
      <c r="X122" s="6"/>
      <c r="Y122" s="6"/>
      <c r="Z122" s="6"/>
    </row>
    <row r="123" ht="15.75" customHeight="1">
      <c r="A123" s="6"/>
      <c r="B123" s="101">
        <v>13710.0</v>
      </c>
      <c r="C123" s="102">
        <v>6310.0</v>
      </c>
      <c r="D123" s="102">
        <v>2113.0</v>
      </c>
      <c r="E123" s="102">
        <v>0.0</v>
      </c>
      <c r="F123" s="102">
        <v>0.0</v>
      </c>
      <c r="G123" s="102">
        <v>4335.0</v>
      </c>
      <c r="H123" s="103">
        <f>+K57+K72-J108</f>
        <v>0</v>
      </c>
      <c r="I123" s="6"/>
      <c r="J123" s="6"/>
      <c r="K123" s="6"/>
      <c r="L123" s="6"/>
      <c r="M123" s="6"/>
      <c r="N123" s="6"/>
      <c r="O123" s="6"/>
      <c r="P123" s="6"/>
      <c r="Q123" s="6"/>
      <c r="R123" s="6"/>
      <c r="S123" s="6"/>
      <c r="T123" s="6"/>
      <c r="U123" s="6"/>
      <c r="V123" s="6"/>
      <c r="W123" s="6"/>
      <c r="X123" s="6"/>
      <c r="Y123" s="6"/>
      <c r="Z123" s="6"/>
    </row>
    <row r="124" ht="15.75" customHeight="1">
      <c r="A124" s="6"/>
      <c r="B124" s="99" t="s">
        <v>85</v>
      </c>
      <c r="C124" s="100"/>
      <c r="D124" s="100"/>
      <c r="E124" s="100"/>
      <c r="F124" s="100"/>
      <c r="G124" s="100"/>
      <c r="H124" s="100"/>
      <c r="I124" s="6"/>
      <c r="J124" s="6"/>
      <c r="K124" s="6"/>
      <c r="L124" s="6"/>
      <c r="M124" s="6"/>
      <c r="N124" s="6"/>
      <c r="O124" s="6"/>
      <c r="P124" s="6"/>
      <c r="Q124" s="6"/>
      <c r="R124" s="6"/>
      <c r="S124" s="6"/>
      <c r="T124" s="6"/>
      <c r="U124" s="6"/>
      <c r="V124" s="6"/>
      <c r="W124" s="6"/>
      <c r="X124" s="6"/>
      <c r="Y124" s="6"/>
      <c r="Z124" s="6"/>
    </row>
    <row r="125" ht="15.75" customHeight="1">
      <c r="A125" s="6"/>
      <c r="B125" s="101">
        <v>13710.0</v>
      </c>
      <c r="C125" s="102">
        <v>6312.0</v>
      </c>
      <c r="D125" s="102">
        <v>2112.0</v>
      </c>
      <c r="E125" s="102">
        <v>0.0</v>
      </c>
      <c r="F125" s="102">
        <v>0.0</v>
      </c>
      <c r="G125" s="102">
        <v>4335.0</v>
      </c>
      <c r="H125" s="103">
        <f>+K89+K104-J109</f>
        <v>0</v>
      </c>
      <c r="I125" s="6"/>
      <c r="J125" s="6"/>
      <c r="K125" s="6"/>
      <c r="L125" s="6"/>
      <c r="M125" s="6"/>
      <c r="N125" s="6"/>
      <c r="O125" s="6"/>
      <c r="P125" s="6"/>
      <c r="Q125" s="6"/>
      <c r="R125" s="6"/>
      <c r="S125" s="6"/>
      <c r="T125" s="6"/>
      <c r="U125" s="6"/>
      <c r="V125" s="6"/>
      <c r="W125" s="6"/>
      <c r="X125" s="6"/>
      <c r="Y125" s="6"/>
      <c r="Z125" s="6"/>
    </row>
    <row r="126" ht="15.75" customHeight="1">
      <c r="A126" s="6"/>
      <c r="B126" s="94"/>
      <c r="C126" s="94"/>
      <c r="D126" s="94"/>
      <c r="E126" s="94"/>
      <c r="F126" s="94"/>
      <c r="G126" s="94"/>
      <c r="H126" s="94"/>
      <c r="I126" s="6"/>
      <c r="J126" s="6"/>
      <c r="K126" s="6"/>
      <c r="L126" s="6"/>
      <c r="M126" s="6"/>
      <c r="N126" s="6"/>
      <c r="O126" s="6"/>
      <c r="P126" s="6"/>
      <c r="Q126" s="6"/>
      <c r="R126" s="6"/>
      <c r="S126" s="6"/>
      <c r="T126" s="6"/>
      <c r="U126" s="6"/>
      <c r="V126" s="6"/>
      <c r="W126" s="6"/>
      <c r="X126" s="6"/>
      <c r="Y126" s="6"/>
      <c r="Z126" s="6"/>
    </row>
    <row r="127" ht="15.75" customHeight="1">
      <c r="A127" s="6"/>
      <c r="B127" s="104" t="s">
        <v>86</v>
      </c>
      <c r="C127" s="105" t="s">
        <v>87</v>
      </c>
      <c r="D127" s="106"/>
      <c r="E127" s="107"/>
      <c r="F127" s="108" t="s">
        <v>86</v>
      </c>
      <c r="G127" s="109" t="s">
        <v>88</v>
      </c>
      <c r="H127" s="107"/>
      <c r="I127" s="6"/>
      <c r="J127" s="6"/>
      <c r="K127" s="6"/>
      <c r="L127" s="6"/>
      <c r="M127" s="6"/>
      <c r="N127" s="6"/>
      <c r="O127" s="6"/>
      <c r="P127" s="6"/>
      <c r="Q127" s="6"/>
      <c r="R127" s="6"/>
      <c r="S127" s="6"/>
      <c r="T127" s="6"/>
      <c r="U127" s="6"/>
      <c r="V127" s="6"/>
      <c r="W127" s="6"/>
      <c r="X127" s="6"/>
      <c r="Y127" s="6"/>
      <c r="Z127" s="6"/>
    </row>
    <row r="128" ht="15.75" customHeight="1">
      <c r="A128" s="6"/>
      <c r="B128" s="110"/>
      <c r="C128" s="111"/>
      <c r="D128" s="112"/>
      <c r="E128" s="113"/>
      <c r="F128" s="114"/>
      <c r="G128" s="111"/>
      <c r="H128" s="113"/>
      <c r="I128" s="6"/>
      <c r="J128" s="6"/>
      <c r="K128" s="6"/>
      <c r="L128" s="6"/>
      <c r="M128" s="6"/>
      <c r="N128" s="6"/>
      <c r="O128" s="6"/>
      <c r="P128" s="6"/>
      <c r="Q128" s="6"/>
      <c r="R128" s="6"/>
      <c r="S128" s="6"/>
      <c r="T128" s="6"/>
      <c r="U128" s="6"/>
      <c r="V128" s="6"/>
      <c r="W128" s="6"/>
      <c r="X128" s="6"/>
      <c r="Y128" s="6"/>
      <c r="Z128" s="6"/>
    </row>
    <row r="129" ht="15.75" customHeight="1">
      <c r="A129" s="6"/>
      <c r="B129" s="115"/>
      <c r="C129" s="116" t="s">
        <v>89</v>
      </c>
      <c r="D129" s="22"/>
      <c r="E129" s="23"/>
      <c r="F129" s="117"/>
      <c r="G129" s="118" t="s">
        <v>90</v>
      </c>
      <c r="H129" s="23"/>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90" t="s">
        <v>91</v>
      </c>
      <c r="H132" s="119">
        <f>H123+H125-J110</f>
        <v>0</v>
      </c>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6:G6"/>
    <mergeCell ref="D8:G8"/>
    <mergeCell ref="D11:F11"/>
    <mergeCell ref="G11:H11"/>
    <mergeCell ref="I11:J11"/>
    <mergeCell ref="G26:H26"/>
    <mergeCell ref="I26:J26"/>
    <mergeCell ref="C128:E128"/>
    <mergeCell ref="C129:E129"/>
    <mergeCell ref="G129:H129"/>
    <mergeCell ref="D26:F26"/>
    <mergeCell ref="B119:D119"/>
    <mergeCell ref="B120:D120"/>
    <mergeCell ref="E120:H120"/>
    <mergeCell ref="C127:E127"/>
    <mergeCell ref="G127:H127"/>
    <mergeCell ref="G128:H128"/>
  </mergeCells>
  <printOptions/>
  <pageMargins bottom="0.75" footer="0.0" header="0.0" left="0.25" right="0.25" top="0.75"/>
  <pageSetup paperSize="9" orientation="landscape"/>
  <rowBreaks count="1" manualBreakCount="1">
    <brk id="41" man="1"/>
  </rowBreak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0"/>
    <col customWidth="1" min="2" max="2" width="35.71"/>
    <col customWidth="1" min="3" max="4" width="10.57"/>
    <col customWidth="1" min="5" max="5" width="12.0"/>
    <col customWidth="1" min="6" max="6" width="10.57"/>
    <col customWidth="1" min="7" max="7" width="17.57"/>
    <col customWidth="1" min="8" max="8" width="15.71"/>
    <col customWidth="1" min="9" max="10" width="10.57"/>
    <col customWidth="1" min="11" max="11" width="42.71"/>
    <col customWidth="1" min="12" max="12" width="26.29"/>
    <col customWidth="1" min="13" max="13" width="10.57"/>
    <col customWidth="1" min="14" max="14" width="28.86"/>
    <col customWidth="1" min="15" max="26" width="11.43"/>
  </cols>
  <sheetData>
    <row r="1">
      <c r="A1" s="6"/>
      <c r="B1" s="7" t="s">
        <v>10</v>
      </c>
      <c r="C1" s="6"/>
      <c r="D1" s="6"/>
      <c r="E1" s="6"/>
      <c r="F1" s="6"/>
      <c r="G1" s="6"/>
      <c r="H1" s="6"/>
      <c r="I1" s="6"/>
      <c r="J1" s="8"/>
      <c r="K1" s="6" t="s">
        <v>11</v>
      </c>
      <c r="L1" s="6"/>
      <c r="M1" s="6"/>
      <c r="N1" s="120" t="s">
        <v>92</v>
      </c>
      <c r="O1" s="121"/>
      <c r="P1" s="6"/>
      <c r="Q1" s="6"/>
      <c r="R1" s="6"/>
      <c r="S1" s="6"/>
      <c r="T1" s="6"/>
      <c r="U1" s="6"/>
      <c r="V1" s="6"/>
      <c r="W1" s="6"/>
      <c r="X1" s="6"/>
      <c r="Y1" s="6"/>
      <c r="Z1" s="6"/>
    </row>
    <row r="2" ht="15.0" customHeight="1">
      <c r="A2" s="6"/>
      <c r="B2" s="11"/>
      <c r="C2" s="11"/>
      <c r="D2" s="11"/>
      <c r="E2" s="11"/>
      <c r="F2" s="11"/>
      <c r="G2" s="11"/>
      <c r="H2" s="11"/>
      <c r="I2" s="11"/>
      <c r="J2" s="12"/>
      <c r="K2" s="6" t="s">
        <v>13</v>
      </c>
      <c r="L2" s="6"/>
      <c r="M2" s="6"/>
      <c r="N2" s="122" t="s">
        <v>14</v>
      </c>
      <c r="O2" s="123">
        <v>1950.0</v>
      </c>
      <c r="P2" s="6"/>
      <c r="Q2" s="6"/>
      <c r="R2" s="6"/>
      <c r="S2" s="6"/>
      <c r="T2" s="6"/>
      <c r="U2" s="6"/>
      <c r="V2" s="6"/>
      <c r="W2" s="6"/>
      <c r="X2" s="6"/>
      <c r="Y2" s="6"/>
      <c r="Z2" s="6"/>
    </row>
    <row r="3" ht="15.0" customHeight="1">
      <c r="A3" s="6"/>
      <c r="B3" s="11"/>
      <c r="C3" s="11"/>
      <c r="D3" s="11"/>
      <c r="E3" s="11"/>
      <c r="F3" s="11"/>
      <c r="G3" s="11"/>
      <c r="H3" s="11"/>
      <c r="I3" s="11"/>
      <c r="J3" s="11"/>
      <c r="K3" s="15"/>
      <c r="L3" s="6"/>
      <c r="M3" s="6"/>
      <c r="N3" s="122" t="s">
        <v>15</v>
      </c>
      <c r="O3" s="124">
        <v>0.12</v>
      </c>
      <c r="P3" s="6"/>
      <c r="Q3" s="6"/>
      <c r="R3" s="6"/>
      <c r="S3" s="6"/>
      <c r="T3" s="6"/>
      <c r="U3" s="6"/>
      <c r="V3" s="6"/>
      <c r="W3" s="6"/>
      <c r="X3" s="6"/>
      <c r="Y3" s="6"/>
      <c r="Z3" s="6"/>
    </row>
    <row r="4" ht="15.0" customHeight="1">
      <c r="A4" s="6"/>
      <c r="B4" s="15"/>
      <c r="C4" s="15"/>
      <c r="D4" s="15"/>
      <c r="E4" s="15"/>
      <c r="F4" s="15"/>
      <c r="G4" s="15"/>
      <c r="H4" s="15"/>
      <c r="I4" s="15"/>
      <c r="J4" s="15"/>
      <c r="K4" s="15"/>
      <c r="L4" s="6"/>
      <c r="M4" s="6"/>
      <c r="N4" s="122" t="s">
        <v>16</v>
      </c>
      <c r="O4" s="125">
        <f>D7</f>
        <v>0.089</v>
      </c>
      <c r="P4" s="6"/>
      <c r="Q4" s="6"/>
      <c r="R4" s="6"/>
      <c r="S4" s="6"/>
      <c r="T4" s="6"/>
      <c r="U4" s="6"/>
      <c r="V4" s="6"/>
      <c r="W4" s="6"/>
      <c r="X4" s="6"/>
      <c r="Y4" s="6"/>
      <c r="Z4" s="6"/>
    </row>
    <row r="5" ht="15.0" customHeight="1">
      <c r="A5" s="6"/>
      <c r="B5" s="18" t="s">
        <v>17</v>
      </c>
      <c r="C5" s="19"/>
      <c r="D5" s="19"/>
      <c r="E5" s="19"/>
      <c r="F5" s="19"/>
      <c r="G5" s="19"/>
      <c r="H5" s="19"/>
      <c r="I5" s="6" t="s">
        <v>18</v>
      </c>
      <c r="J5" s="20" t="s">
        <v>93</v>
      </c>
      <c r="K5" s="6"/>
      <c r="L5" s="6"/>
      <c r="M5" s="6"/>
      <c r="N5" s="122" t="s">
        <v>19</v>
      </c>
      <c r="O5" s="124">
        <v>0.141</v>
      </c>
      <c r="P5" s="6"/>
      <c r="Q5" s="6"/>
      <c r="R5" s="6"/>
      <c r="S5" s="6"/>
      <c r="T5" s="6"/>
      <c r="U5" s="6"/>
      <c r="V5" s="6"/>
      <c r="W5" s="6"/>
      <c r="X5" s="6"/>
      <c r="Y5" s="6"/>
      <c r="Z5" s="6"/>
    </row>
    <row r="6" ht="15.0" customHeight="1">
      <c r="A6" s="6"/>
      <c r="B6" s="3" t="s">
        <v>20</v>
      </c>
      <c r="C6" s="6"/>
      <c r="D6" s="21" t="s">
        <v>94</v>
      </c>
      <c r="E6" s="22"/>
      <c r="F6" s="22"/>
      <c r="G6" s="23"/>
      <c r="H6" s="6"/>
      <c r="I6" s="6"/>
      <c r="J6" s="6"/>
      <c r="K6" s="6"/>
      <c r="L6" s="6"/>
      <c r="M6" s="6"/>
      <c r="N6" s="122" t="s">
        <v>21</v>
      </c>
      <c r="O6" s="126">
        <f>2.5/34.5</f>
        <v>0.07246376812</v>
      </c>
      <c r="P6" s="6"/>
      <c r="Q6" s="6"/>
      <c r="R6" s="6"/>
      <c r="S6" s="6"/>
      <c r="T6" s="6"/>
      <c r="U6" s="6"/>
      <c r="V6" s="6"/>
      <c r="W6" s="6"/>
      <c r="X6" s="6"/>
      <c r="Y6" s="6"/>
      <c r="Z6" s="6"/>
    </row>
    <row r="7" ht="15.0" customHeight="1">
      <c r="A7" s="6"/>
      <c r="B7" s="3" t="s">
        <v>2</v>
      </c>
      <c r="C7" s="6"/>
      <c r="D7" s="25">
        <v>0.089</v>
      </c>
      <c r="E7" s="26"/>
      <c r="F7" s="26"/>
      <c r="G7" s="26"/>
      <c r="H7" s="6"/>
      <c r="I7" s="6"/>
      <c r="J7" s="6"/>
      <c r="K7" s="6"/>
      <c r="L7" s="6"/>
      <c r="M7" s="6"/>
      <c r="N7" s="122"/>
      <c r="O7" s="123"/>
      <c r="P7" s="6"/>
      <c r="Q7" s="6"/>
      <c r="R7" s="6"/>
      <c r="S7" s="6"/>
      <c r="T7" s="6"/>
      <c r="U7" s="6"/>
      <c r="V7" s="6"/>
      <c r="W7" s="6"/>
      <c r="X7" s="6"/>
      <c r="Y7" s="6"/>
      <c r="Z7" s="6"/>
    </row>
    <row r="8" ht="15.0" customHeight="1">
      <c r="A8" s="6"/>
      <c r="B8" s="3" t="s">
        <v>23</v>
      </c>
      <c r="C8" s="6"/>
      <c r="D8" s="21" t="s">
        <v>95</v>
      </c>
      <c r="E8" s="22"/>
      <c r="F8" s="22"/>
      <c r="G8" s="23"/>
      <c r="H8" s="6"/>
      <c r="I8" s="6"/>
      <c r="J8" s="6"/>
      <c r="K8" s="127"/>
      <c r="L8" s="6"/>
      <c r="M8" s="6"/>
      <c r="N8" s="122"/>
      <c r="O8" s="123"/>
      <c r="P8" s="6"/>
      <c r="Q8" s="6"/>
      <c r="R8" s="6"/>
      <c r="S8" s="6"/>
      <c r="T8" s="6"/>
      <c r="U8" s="6"/>
      <c r="V8" s="6"/>
      <c r="W8" s="6"/>
      <c r="X8" s="6"/>
      <c r="Y8" s="6"/>
      <c r="Z8" s="6"/>
    </row>
    <row r="9" ht="15.0" customHeight="1">
      <c r="A9" s="6"/>
      <c r="B9" s="3"/>
      <c r="C9" s="6"/>
      <c r="D9" s="6"/>
      <c r="E9" s="6"/>
      <c r="F9" s="6"/>
      <c r="G9" s="6"/>
      <c r="H9" s="6"/>
      <c r="I9" s="6"/>
      <c r="J9" s="6"/>
      <c r="K9" s="127"/>
      <c r="L9" s="6"/>
      <c r="M9" s="6"/>
      <c r="N9" s="122"/>
      <c r="O9" s="123"/>
      <c r="P9" s="6"/>
      <c r="Q9" s="6"/>
      <c r="R9" s="6"/>
      <c r="S9" s="6"/>
      <c r="T9" s="6"/>
      <c r="U9" s="6"/>
      <c r="V9" s="6"/>
      <c r="W9" s="6"/>
      <c r="X9" s="6"/>
      <c r="Y9" s="6"/>
      <c r="Z9" s="6"/>
    </row>
    <row r="10" ht="15.0" customHeight="1">
      <c r="A10" s="6"/>
      <c r="B10" s="3" t="s">
        <v>4</v>
      </c>
      <c r="C10" s="3"/>
      <c r="D10" s="6"/>
      <c r="E10" s="6"/>
      <c r="F10" s="6"/>
      <c r="G10" s="6"/>
      <c r="H10" s="6"/>
      <c r="I10" s="6"/>
      <c r="J10" s="6"/>
      <c r="K10" s="6"/>
      <c r="L10" s="6"/>
      <c r="M10" s="6"/>
      <c r="N10" s="122"/>
      <c r="O10" s="123"/>
      <c r="P10" s="6"/>
      <c r="Q10" s="6"/>
      <c r="R10" s="6"/>
      <c r="S10" s="6"/>
      <c r="T10" s="6"/>
      <c r="U10" s="6"/>
      <c r="V10" s="6"/>
      <c r="W10" s="6"/>
      <c r="X10" s="6"/>
      <c r="Y10" s="6"/>
      <c r="Z10" s="6"/>
    </row>
    <row r="11" ht="76.5" customHeight="1">
      <c r="A11" s="6"/>
      <c r="B11" s="32"/>
      <c r="C11" s="30" t="s">
        <v>26</v>
      </c>
      <c r="D11" s="31" t="s">
        <v>96</v>
      </c>
      <c r="E11" s="22"/>
      <c r="F11" s="23"/>
      <c r="G11" s="31" t="s">
        <v>28</v>
      </c>
      <c r="H11" s="23"/>
      <c r="I11" s="31" t="s">
        <v>29</v>
      </c>
      <c r="J11" s="23"/>
      <c r="K11" s="32" t="s">
        <v>30</v>
      </c>
      <c r="L11" s="6"/>
      <c r="M11" s="6"/>
      <c r="N11" s="122"/>
      <c r="O11" s="128"/>
      <c r="P11" s="6"/>
      <c r="Q11" s="6"/>
      <c r="R11" s="6"/>
      <c r="S11" s="6"/>
      <c r="T11" s="6"/>
      <c r="U11" s="6"/>
      <c r="V11" s="6"/>
      <c r="W11" s="6"/>
      <c r="X11" s="6"/>
      <c r="Y11" s="6"/>
      <c r="Z11" s="6"/>
    </row>
    <row r="12" ht="15.0" customHeight="1">
      <c r="A12" s="6"/>
      <c r="B12" s="29" t="s">
        <v>31</v>
      </c>
      <c r="C12" s="29"/>
      <c r="D12" s="33" t="s">
        <v>32</v>
      </c>
      <c r="E12" s="33" t="s">
        <v>33</v>
      </c>
      <c r="F12" s="33" t="s">
        <v>34</v>
      </c>
      <c r="G12" s="33" t="s">
        <v>32</v>
      </c>
      <c r="H12" s="33" t="s">
        <v>33</v>
      </c>
      <c r="I12" s="33" t="s">
        <v>32</v>
      </c>
      <c r="J12" s="33" t="s">
        <v>33</v>
      </c>
      <c r="K12" s="33"/>
      <c r="L12" s="6"/>
      <c r="M12" s="6"/>
      <c r="N12" s="122" t="s">
        <v>22</v>
      </c>
      <c r="O12" s="123">
        <v>27.0</v>
      </c>
      <c r="P12" s="6"/>
      <c r="Q12" s="6"/>
      <c r="R12" s="6"/>
      <c r="S12" s="6"/>
      <c r="T12" s="6"/>
      <c r="U12" s="6"/>
      <c r="V12" s="6"/>
      <c r="W12" s="6"/>
      <c r="X12" s="6"/>
      <c r="Y12" s="6"/>
      <c r="Z12" s="6"/>
    </row>
    <row r="13" ht="15.0" customHeight="1">
      <c r="A13" s="6"/>
      <c r="B13" s="34" t="s">
        <v>97</v>
      </c>
      <c r="C13" s="35">
        <v>44562.0</v>
      </c>
      <c r="D13" s="36">
        <v>12.0</v>
      </c>
      <c r="E13" s="36">
        <v>10.0</v>
      </c>
      <c r="F13" s="34">
        <v>27.0</v>
      </c>
      <c r="G13" s="36">
        <f>12*27</f>
        <v>324</v>
      </c>
      <c r="H13" s="36">
        <f>+F13*E13</f>
        <v>270</v>
      </c>
      <c r="I13" s="37">
        <f t="shared" ref="I13:I20" si="1">G13-(D13*F13)</f>
        <v>0</v>
      </c>
      <c r="J13" s="37">
        <f t="shared" ref="J13:J20" si="2">H13-(E13*F13)</f>
        <v>0</v>
      </c>
      <c r="K13" s="38"/>
      <c r="L13" s="6"/>
      <c r="M13" s="6"/>
      <c r="N13" s="129" t="s">
        <v>24</v>
      </c>
      <c r="O13" s="130">
        <v>21.0</v>
      </c>
      <c r="P13" s="6"/>
      <c r="Q13" s="6"/>
      <c r="R13" s="6"/>
      <c r="S13" s="6"/>
      <c r="T13" s="6"/>
      <c r="U13" s="6"/>
      <c r="V13" s="6"/>
      <c r="W13" s="6"/>
      <c r="X13" s="6"/>
      <c r="Y13" s="6"/>
      <c r="Z13" s="6"/>
    </row>
    <row r="14" ht="15.0" customHeight="1">
      <c r="A14" s="6"/>
      <c r="B14" s="20"/>
      <c r="C14" s="39"/>
      <c r="D14" s="40"/>
      <c r="E14" s="40"/>
      <c r="F14" s="20"/>
      <c r="G14" s="40"/>
      <c r="H14" s="40"/>
      <c r="I14" s="41">
        <f t="shared" si="1"/>
        <v>0</v>
      </c>
      <c r="J14" s="41">
        <f t="shared" si="2"/>
        <v>0</v>
      </c>
      <c r="K14" s="42"/>
      <c r="L14" s="6"/>
      <c r="M14" s="6"/>
      <c r="N14" s="6"/>
      <c r="O14" s="6"/>
      <c r="P14" s="6"/>
      <c r="Q14" s="6"/>
      <c r="R14" s="6"/>
      <c r="S14" s="6"/>
      <c r="T14" s="6"/>
      <c r="U14" s="6"/>
      <c r="V14" s="6"/>
      <c r="W14" s="6"/>
      <c r="X14" s="6"/>
      <c r="Y14" s="6"/>
      <c r="Z14" s="6"/>
    </row>
    <row r="15" ht="15.0" customHeight="1">
      <c r="A15" s="6"/>
      <c r="B15" s="20"/>
      <c r="C15" s="39"/>
      <c r="D15" s="40"/>
      <c r="E15" s="40"/>
      <c r="F15" s="20"/>
      <c r="G15" s="40"/>
      <c r="H15" s="40"/>
      <c r="I15" s="41">
        <f t="shared" si="1"/>
        <v>0</v>
      </c>
      <c r="J15" s="41">
        <f t="shared" si="2"/>
        <v>0</v>
      </c>
      <c r="K15" s="42"/>
      <c r="L15" s="6"/>
      <c r="M15" s="6"/>
      <c r="N15" s="6"/>
      <c r="O15" s="6"/>
      <c r="P15" s="6"/>
      <c r="Q15" s="6"/>
      <c r="R15" s="6"/>
      <c r="S15" s="6"/>
      <c r="T15" s="6"/>
      <c r="U15" s="6"/>
      <c r="V15" s="6"/>
      <c r="W15" s="6"/>
      <c r="X15" s="6"/>
      <c r="Y15" s="6"/>
      <c r="Z15" s="6"/>
    </row>
    <row r="16" ht="15.0" customHeight="1">
      <c r="A16" s="6"/>
      <c r="B16" s="20"/>
      <c r="C16" s="39"/>
      <c r="D16" s="40"/>
      <c r="E16" s="40"/>
      <c r="F16" s="20"/>
      <c r="G16" s="40"/>
      <c r="H16" s="40"/>
      <c r="I16" s="41">
        <f t="shared" si="1"/>
        <v>0</v>
      </c>
      <c r="J16" s="41">
        <f t="shared" si="2"/>
        <v>0</v>
      </c>
      <c r="K16" s="42"/>
      <c r="L16" s="6"/>
      <c r="M16" s="6"/>
      <c r="N16" s="6"/>
      <c r="O16" s="6"/>
      <c r="P16" s="6"/>
      <c r="Q16" s="6"/>
      <c r="R16" s="6"/>
      <c r="S16" s="6"/>
      <c r="T16" s="6"/>
      <c r="U16" s="6"/>
      <c r="V16" s="6"/>
      <c r="W16" s="6"/>
      <c r="X16" s="6"/>
      <c r="Y16" s="6"/>
      <c r="Z16" s="6"/>
    </row>
    <row r="17" ht="15.0" customHeight="1">
      <c r="A17" s="6"/>
      <c r="B17" s="20"/>
      <c r="C17" s="39"/>
      <c r="D17" s="40"/>
      <c r="E17" s="40"/>
      <c r="F17" s="20"/>
      <c r="G17" s="40"/>
      <c r="H17" s="40"/>
      <c r="I17" s="41">
        <f t="shared" si="1"/>
        <v>0</v>
      </c>
      <c r="J17" s="41">
        <f t="shared" si="2"/>
        <v>0</v>
      </c>
      <c r="K17" s="42"/>
      <c r="L17" s="6"/>
      <c r="M17" s="6"/>
      <c r="N17" s="6"/>
      <c r="O17" s="6"/>
      <c r="P17" s="6"/>
      <c r="Q17" s="6"/>
      <c r="R17" s="6"/>
      <c r="S17" s="6"/>
      <c r="T17" s="6"/>
      <c r="U17" s="6"/>
      <c r="V17" s="6"/>
      <c r="W17" s="6"/>
      <c r="X17" s="6"/>
      <c r="Y17" s="6"/>
      <c r="Z17" s="6"/>
    </row>
    <row r="18" ht="15.0" customHeight="1">
      <c r="A18" s="6"/>
      <c r="B18" s="20"/>
      <c r="C18" s="39"/>
      <c r="D18" s="40"/>
      <c r="E18" s="40"/>
      <c r="F18" s="20"/>
      <c r="G18" s="40"/>
      <c r="H18" s="40"/>
      <c r="I18" s="41">
        <f t="shared" si="1"/>
        <v>0</v>
      </c>
      <c r="J18" s="41">
        <f t="shared" si="2"/>
        <v>0</v>
      </c>
      <c r="K18" s="42"/>
      <c r="L18" s="6"/>
      <c r="M18" s="6"/>
      <c r="N18" s="6"/>
      <c r="O18" s="6"/>
      <c r="P18" s="6"/>
      <c r="Q18" s="6"/>
      <c r="R18" s="6"/>
      <c r="S18" s="6"/>
      <c r="T18" s="6"/>
      <c r="U18" s="6"/>
      <c r="V18" s="6"/>
      <c r="W18" s="6"/>
      <c r="X18" s="6"/>
      <c r="Y18" s="6"/>
      <c r="Z18" s="6"/>
    </row>
    <row r="19" ht="15.0" customHeight="1">
      <c r="A19" s="6"/>
      <c r="B19" s="20"/>
      <c r="C19" s="39"/>
      <c r="D19" s="40"/>
      <c r="E19" s="40"/>
      <c r="F19" s="20"/>
      <c r="G19" s="40"/>
      <c r="H19" s="40"/>
      <c r="I19" s="41">
        <f t="shared" si="1"/>
        <v>0</v>
      </c>
      <c r="J19" s="41">
        <f t="shared" si="2"/>
        <v>0</v>
      </c>
      <c r="K19" s="42"/>
      <c r="L19" s="6"/>
      <c r="M19" s="6"/>
      <c r="N19" s="6"/>
      <c r="O19" s="6"/>
      <c r="P19" s="6"/>
      <c r="Q19" s="6"/>
      <c r="R19" s="6"/>
      <c r="S19" s="6"/>
      <c r="T19" s="6"/>
      <c r="U19" s="6"/>
      <c r="V19" s="6"/>
      <c r="W19" s="6"/>
      <c r="X19" s="6"/>
      <c r="Y19" s="6"/>
      <c r="Z19" s="6"/>
    </row>
    <row r="20" ht="15.0" customHeight="1">
      <c r="A20" s="6"/>
      <c r="B20" s="20"/>
      <c r="C20" s="39"/>
      <c r="D20" s="40"/>
      <c r="E20" s="40"/>
      <c r="F20" s="20"/>
      <c r="G20" s="40"/>
      <c r="H20" s="40"/>
      <c r="I20" s="41">
        <f t="shared" si="1"/>
        <v>0</v>
      </c>
      <c r="J20" s="41">
        <f t="shared" si="2"/>
        <v>0</v>
      </c>
      <c r="K20" s="42"/>
      <c r="L20" s="6"/>
      <c r="M20" s="6"/>
      <c r="N20" s="6"/>
      <c r="O20" s="6"/>
      <c r="P20" s="6"/>
      <c r="Q20" s="6"/>
      <c r="R20" s="6"/>
      <c r="S20" s="6"/>
      <c r="T20" s="6"/>
      <c r="U20" s="6"/>
      <c r="V20" s="6"/>
      <c r="W20" s="6"/>
      <c r="X20" s="6"/>
      <c r="Y20" s="6"/>
      <c r="Z20" s="6"/>
    </row>
    <row r="21" ht="15.0" customHeight="1">
      <c r="A21" s="6"/>
      <c r="B21" s="29" t="s">
        <v>35</v>
      </c>
      <c r="C21" s="29"/>
      <c r="D21" s="43">
        <f t="shared" ref="D21:E21" si="3">SUM(D13:D20)</f>
        <v>12</v>
      </c>
      <c r="E21" s="43">
        <f t="shared" si="3"/>
        <v>10</v>
      </c>
      <c r="F21" s="43"/>
      <c r="G21" s="43">
        <f t="shared" ref="G21:J21" si="4">SUM(G13:G20)</f>
        <v>324</v>
      </c>
      <c r="H21" s="43">
        <f t="shared" si="4"/>
        <v>270</v>
      </c>
      <c r="I21" s="43">
        <f t="shared" si="4"/>
        <v>0</v>
      </c>
      <c r="J21" s="43">
        <f t="shared" si="4"/>
        <v>0</v>
      </c>
      <c r="K21" s="43"/>
      <c r="L21" s="6"/>
      <c r="M21" s="6"/>
      <c r="N21" s="6"/>
      <c r="O21" s="6"/>
      <c r="P21" s="6"/>
      <c r="Q21" s="6"/>
      <c r="R21" s="6"/>
      <c r="S21" s="6"/>
      <c r="T21" s="6"/>
      <c r="U21" s="6"/>
      <c r="V21" s="6"/>
      <c r="W21" s="6"/>
      <c r="X21" s="6"/>
      <c r="Y21" s="6"/>
      <c r="Z21" s="6"/>
    </row>
    <row r="22" ht="15.0" customHeight="1">
      <c r="A22" s="6"/>
      <c r="B22" s="3"/>
      <c r="C22" s="3"/>
      <c r="D22" s="44"/>
      <c r="E22" s="44"/>
      <c r="F22" s="44"/>
      <c r="G22" s="44"/>
      <c r="H22" s="44"/>
      <c r="I22" s="44"/>
      <c r="J22" s="44"/>
      <c r="K22" s="44"/>
      <c r="L22" s="6"/>
      <c r="M22" s="6"/>
      <c r="N22" s="6"/>
      <c r="O22" s="6"/>
      <c r="P22" s="6"/>
      <c r="Q22" s="6"/>
      <c r="R22" s="6"/>
      <c r="S22" s="6"/>
      <c r="T22" s="6"/>
      <c r="U22" s="6"/>
      <c r="V22" s="6"/>
      <c r="W22" s="6"/>
      <c r="X22" s="6"/>
      <c r="Y22" s="6"/>
      <c r="Z22" s="6"/>
    </row>
    <row r="23" ht="15.0" customHeight="1">
      <c r="A23" s="6"/>
      <c r="B23" s="45" t="s">
        <v>36</v>
      </c>
      <c r="C23" s="46"/>
      <c r="D23" s="47"/>
      <c r="E23" s="47"/>
      <c r="F23" s="47"/>
      <c r="G23" s="41">
        <f>+((D13*F13)+(D14*F14)+(D15*F15)+(D16*F16)+(D17*F17)+(D18*F18)+(D19*F19)+(D20*F20))*0.25</f>
        <v>81</v>
      </c>
      <c r="H23" s="47">
        <f>+((E13*F13)+(E14*F14)+(E15*F15)+(E16*F16)+(E17*F17)+(E18*F18)+(E19*F19)+(E20*F20))*O6</f>
        <v>19.56521739</v>
      </c>
      <c r="I23" s="41"/>
      <c r="J23" s="48"/>
      <c r="K23" s="41"/>
      <c r="L23" s="6"/>
      <c r="M23" s="6"/>
      <c r="N23" s="6"/>
      <c r="O23" s="6"/>
      <c r="P23" s="6"/>
      <c r="Q23" s="6"/>
      <c r="R23" s="6"/>
      <c r="S23" s="6"/>
      <c r="T23" s="6"/>
      <c r="U23" s="6"/>
      <c r="V23" s="6"/>
      <c r="W23" s="6"/>
      <c r="X23" s="6"/>
      <c r="Y23" s="6"/>
      <c r="Z23" s="6"/>
    </row>
    <row r="24" ht="15.0" customHeight="1">
      <c r="A24" s="6"/>
      <c r="B24" s="45" t="s">
        <v>37</v>
      </c>
      <c r="C24" s="46"/>
      <c r="D24" s="47"/>
      <c r="E24" s="47"/>
      <c r="F24" s="47"/>
      <c r="G24" s="40">
        <v>20.0</v>
      </c>
      <c r="H24" s="40">
        <v>20.0</v>
      </c>
      <c r="I24" s="41"/>
      <c r="J24" s="48"/>
      <c r="K24" s="41" t="s">
        <v>38</v>
      </c>
      <c r="L24" s="131"/>
      <c r="M24" s="6"/>
      <c r="N24" s="6"/>
      <c r="O24" s="6"/>
      <c r="P24" s="6"/>
      <c r="Q24" s="6"/>
      <c r="R24" s="6"/>
      <c r="S24" s="6"/>
      <c r="T24" s="6"/>
      <c r="U24" s="6"/>
      <c r="V24" s="6"/>
      <c r="W24" s="6"/>
      <c r="X24" s="6"/>
      <c r="Y24" s="6"/>
      <c r="Z24" s="6"/>
    </row>
    <row r="25" ht="15.0" customHeight="1">
      <c r="A25" s="6"/>
      <c r="B25" s="3"/>
      <c r="C25" s="3"/>
      <c r="D25" s="44"/>
      <c r="E25" s="44"/>
      <c r="F25" s="44"/>
      <c r="G25" s="44"/>
      <c r="H25" s="44"/>
      <c r="I25" s="44"/>
      <c r="J25" s="44"/>
      <c r="K25" s="44"/>
      <c r="L25" s="6"/>
      <c r="M25" s="6"/>
      <c r="N25" s="6"/>
      <c r="O25" s="6"/>
      <c r="P25" s="6"/>
      <c r="Q25" s="6"/>
      <c r="R25" s="6"/>
      <c r="S25" s="6"/>
      <c r="T25" s="6"/>
      <c r="U25" s="6"/>
      <c r="V25" s="6"/>
      <c r="W25" s="6"/>
      <c r="X25" s="6"/>
      <c r="Y25" s="6"/>
      <c r="Z25" s="6"/>
    </row>
    <row r="26" ht="64.5" customHeight="1">
      <c r="A26" s="6"/>
      <c r="B26" s="32"/>
      <c r="C26" s="30" t="s">
        <v>26</v>
      </c>
      <c r="D26" s="31" t="s">
        <v>98</v>
      </c>
      <c r="E26" s="22"/>
      <c r="F26" s="23"/>
      <c r="G26" s="31" t="s">
        <v>41</v>
      </c>
      <c r="H26" s="23"/>
      <c r="I26" s="49" t="s">
        <v>42</v>
      </c>
      <c r="J26" s="23"/>
      <c r="K26" s="32" t="s">
        <v>30</v>
      </c>
      <c r="L26" s="6"/>
      <c r="M26" s="6"/>
      <c r="N26" s="6"/>
      <c r="O26" s="6"/>
      <c r="P26" s="6"/>
      <c r="Q26" s="6"/>
      <c r="R26" s="6"/>
      <c r="S26" s="6"/>
      <c r="T26" s="6"/>
      <c r="U26" s="6"/>
      <c r="V26" s="6"/>
      <c r="W26" s="6"/>
      <c r="X26" s="6"/>
      <c r="Y26" s="6"/>
      <c r="Z26" s="6"/>
    </row>
    <row r="27" ht="15.0" customHeight="1">
      <c r="A27" s="6"/>
      <c r="B27" s="29" t="s">
        <v>43</v>
      </c>
      <c r="C27" s="29"/>
      <c r="D27" s="33" t="s">
        <v>32</v>
      </c>
      <c r="E27" s="33" t="s">
        <v>33</v>
      </c>
      <c r="F27" s="33" t="s">
        <v>34</v>
      </c>
      <c r="G27" s="33" t="s">
        <v>32</v>
      </c>
      <c r="H27" s="33" t="s">
        <v>33</v>
      </c>
      <c r="I27" s="33" t="s">
        <v>32</v>
      </c>
      <c r="J27" s="33" t="s">
        <v>33</v>
      </c>
      <c r="K27" s="33"/>
      <c r="L27" s="6"/>
      <c r="M27" s="6"/>
      <c r="N27" s="6"/>
      <c r="O27" s="6"/>
      <c r="P27" s="6"/>
      <c r="Q27" s="6"/>
      <c r="R27" s="6"/>
      <c r="S27" s="6"/>
      <c r="T27" s="6"/>
      <c r="U27" s="6"/>
      <c r="V27" s="6"/>
      <c r="W27" s="6"/>
      <c r="X27" s="6"/>
      <c r="Y27" s="6"/>
      <c r="Z27" s="6"/>
    </row>
    <row r="28" ht="15.0" customHeight="1">
      <c r="A28" s="6"/>
      <c r="B28" s="50" t="s">
        <v>99</v>
      </c>
      <c r="C28" s="51">
        <v>44562.0</v>
      </c>
      <c r="D28" s="52"/>
      <c r="E28" s="52">
        <v>20.0</v>
      </c>
      <c r="F28" s="53">
        <v>27.0</v>
      </c>
      <c r="G28" s="52"/>
      <c r="H28" s="52">
        <f>+E28*F28</f>
        <v>540</v>
      </c>
      <c r="I28" s="54">
        <f t="shared" ref="I28:I35" si="5">G28-(D28*F28)</f>
        <v>0</v>
      </c>
      <c r="J28" s="54">
        <f t="shared" ref="J28:J35" si="6">H28-(E28*F28)</f>
        <v>0</v>
      </c>
      <c r="K28" s="38"/>
      <c r="L28" s="6"/>
      <c r="M28" s="6"/>
      <c r="N28" s="6"/>
      <c r="O28" s="6"/>
      <c r="P28" s="6"/>
      <c r="Q28" s="6"/>
      <c r="R28" s="6"/>
      <c r="S28" s="6"/>
      <c r="T28" s="6"/>
      <c r="U28" s="6"/>
      <c r="V28" s="6"/>
      <c r="W28" s="6"/>
      <c r="X28" s="6"/>
      <c r="Y28" s="6"/>
      <c r="Z28" s="6"/>
    </row>
    <row r="29" ht="15.0" customHeight="1">
      <c r="A29" s="6"/>
      <c r="B29" s="20"/>
      <c r="C29" s="39"/>
      <c r="D29" s="40"/>
      <c r="E29" s="40"/>
      <c r="F29" s="20"/>
      <c r="G29" s="40"/>
      <c r="H29" s="40"/>
      <c r="I29" s="41">
        <f t="shared" si="5"/>
        <v>0</v>
      </c>
      <c r="J29" s="41">
        <f t="shared" si="6"/>
        <v>0</v>
      </c>
      <c r="K29" s="42"/>
      <c r="L29" s="6"/>
      <c r="M29" s="6"/>
      <c r="N29" s="6"/>
      <c r="O29" s="6"/>
      <c r="P29" s="6"/>
      <c r="Q29" s="6"/>
      <c r="R29" s="6"/>
      <c r="S29" s="6"/>
      <c r="T29" s="6"/>
      <c r="U29" s="6"/>
      <c r="V29" s="6"/>
      <c r="W29" s="6"/>
      <c r="X29" s="6"/>
      <c r="Y29" s="6"/>
      <c r="Z29" s="6"/>
    </row>
    <row r="30" ht="15.0" customHeight="1">
      <c r="A30" s="6"/>
      <c r="B30" s="20"/>
      <c r="C30" s="39"/>
      <c r="D30" s="40"/>
      <c r="E30" s="40"/>
      <c r="F30" s="20"/>
      <c r="G30" s="40"/>
      <c r="H30" s="40"/>
      <c r="I30" s="41">
        <f t="shared" si="5"/>
        <v>0</v>
      </c>
      <c r="J30" s="41">
        <f t="shared" si="6"/>
        <v>0</v>
      </c>
      <c r="K30" s="42"/>
      <c r="L30" s="6"/>
      <c r="M30" s="6"/>
      <c r="N30" s="6"/>
      <c r="O30" s="6"/>
      <c r="P30" s="6"/>
      <c r="Q30" s="6"/>
      <c r="R30" s="6"/>
      <c r="S30" s="6"/>
      <c r="T30" s="6"/>
      <c r="U30" s="6"/>
      <c r="V30" s="6"/>
      <c r="W30" s="6"/>
      <c r="X30" s="6"/>
      <c r="Y30" s="6"/>
      <c r="Z30" s="6"/>
    </row>
    <row r="31" ht="15.0" customHeight="1">
      <c r="A31" s="6"/>
      <c r="B31" s="20"/>
      <c r="C31" s="39"/>
      <c r="D31" s="40"/>
      <c r="E31" s="40"/>
      <c r="F31" s="20"/>
      <c r="G31" s="40"/>
      <c r="H31" s="40"/>
      <c r="I31" s="41">
        <f t="shared" si="5"/>
        <v>0</v>
      </c>
      <c r="J31" s="41">
        <f t="shared" si="6"/>
        <v>0</v>
      </c>
      <c r="K31" s="42"/>
      <c r="L31" s="6"/>
      <c r="M31" s="6"/>
      <c r="N31" s="6"/>
      <c r="O31" s="6"/>
      <c r="P31" s="6"/>
      <c r="Q31" s="6"/>
      <c r="R31" s="6"/>
      <c r="S31" s="6"/>
      <c r="T31" s="6"/>
      <c r="U31" s="6"/>
      <c r="V31" s="6"/>
      <c r="W31" s="6"/>
      <c r="X31" s="6"/>
      <c r="Y31" s="6"/>
      <c r="Z31" s="6"/>
    </row>
    <row r="32" ht="15.0" customHeight="1">
      <c r="A32" s="6"/>
      <c r="B32" s="20"/>
      <c r="C32" s="39"/>
      <c r="D32" s="40"/>
      <c r="E32" s="40"/>
      <c r="F32" s="20"/>
      <c r="G32" s="40"/>
      <c r="H32" s="40"/>
      <c r="I32" s="41">
        <f t="shared" si="5"/>
        <v>0</v>
      </c>
      <c r="J32" s="41">
        <f t="shared" si="6"/>
        <v>0</v>
      </c>
      <c r="K32" s="42"/>
      <c r="L32" s="6"/>
      <c r="M32" s="6"/>
      <c r="N32" s="6"/>
      <c r="O32" s="6"/>
      <c r="P32" s="6"/>
      <c r="Q32" s="6"/>
      <c r="R32" s="6"/>
      <c r="S32" s="6"/>
      <c r="T32" s="6"/>
      <c r="U32" s="6"/>
      <c r="V32" s="6"/>
      <c r="W32" s="6"/>
      <c r="X32" s="6"/>
      <c r="Y32" s="6"/>
      <c r="Z32" s="6"/>
    </row>
    <row r="33" ht="15.0" customHeight="1">
      <c r="A33" s="6"/>
      <c r="B33" s="20"/>
      <c r="C33" s="39"/>
      <c r="D33" s="40"/>
      <c r="E33" s="40"/>
      <c r="F33" s="20"/>
      <c r="G33" s="40"/>
      <c r="H33" s="40"/>
      <c r="I33" s="41">
        <f t="shared" si="5"/>
        <v>0</v>
      </c>
      <c r="J33" s="41">
        <f t="shared" si="6"/>
        <v>0</v>
      </c>
      <c r="K33" s="42"/>
      <c r="L33" s="6"/>
      <c r="M33" s="6"/>
      <c r="N33" s="6"/>
      <c r="O33" s="6"/>
      <c r="P33" s="6"/>
      <c r="Q33" s="6"/>
      <c r="R33" s="6"/>
      <c r="S33" s="6"/>
      <c r="T33" s="6"/>
      <c r="U33" s="6"/>
      <c r="V33" s="6"/>
      <c r="W33" s="6"/>
      <c r="X33" s="6"/>
      <c r="Y33" s="6"/>
      <c r="Z33" s="6"/>
    </row>
    <row r="34" ht="15.0" customHeight="1">
      <c r="A34" s="6"/>
      <c r="B34" s="20"/>
      <c r="C34" s="39"/>
      <c r="D34" s="40"/>
      <c r="E34" s="40"/>
      <c r="F34" s="20"/>
      <c r="G34" s="40"/>
      <c r="H34" s="40"/>
      <c r="I34" s="41">
        <f t="shared" si="5"/>
        <v>0</v>
      </c>
      <c r="J34" s="41">
        <f t="shared" si="6"/>
        <v>0</v>
      </c>
      <c r="K34" s="42"/>
      <c r="L34" s="6"/>
      <c r="M34" s="6"/>
      <c r="N34" s="6"/>
      <c r="O34" s="6"/>
      <c r="P34" s="6"/>
      <c r="Q34" s="6"/>
      <c r="R34" s="6"/>
      <c r="S34" s="6"/>
      <c r="T34" s="6"/>
      <c r="U34" s="6"/>
      <c r="V34" s="6"/>
      <c r="W34" s="6"/>
      <c r="X34" s="6"/>
      <c r="Y34" s="6"/>
      <c r="Z34" s="6"/>
    </row>
    <row r="35" ht="15.0" customHeight="1">
      <c r="A35" s="6"/>
      <c r="B35" s="20"/>
      <c r="C35" s="39"/>
      <c r="D35" s="40"/>
      <c r="E35" s="40"/>
      <c r="F35" s="20"/>
      <c r="G35" s="40"/>
      <c r="H35" s="40"/>
      <c r="I35" s="41">
        <f t="shared" si="5"/>
        <v>0</v>
      </c>
      <c r="J35" s="41">
        <f t="shared" si="6"/>
        <v>0</v>
      </c>
      <c r="K35" s="42"/>
      <c r="L35" s="6"/>
      <c r="M35" s="6"/>
      <c r="N35" s="6"/>
      <c r="O35" s="6"/>
      <c r="P35" s="6"/>
      <c r="Q35" s="6"/>
      <c r="R35" s="6"/>
      <c r="S35" s="6"/>
      <c r="T35" s="6"/>
      <c r="U35" s="6"/>
      <c r="V35" s="6"/>
      <c r="W35" s="6"/>
      <c r="X35" s="6"/>
      <c r="Y35" s="6"/>
      <c r="Z35" s="6"/>
    </row>
    <row r="36" ht="15.0" customHeight="1">
      <c r="A36" s="6"/>
      <c r="B36" s="29" t="s">
        <v>35</v>
      </c>
      <c r="C36" s="29"/>
      <c r="D36" s="55">
        <f t="shared" ref="D36:E36" si="7">SUM(D28:D35)</f>
        <v>0</v>
      </c>
      <c r="E36" s="55">
        <f t="shared" si="7"/>
        <v>20</v>
      </c>
      <c r="F36" s="55"/>
      <c r="G36" s="55">
        <f t="shared" ref="G36:J36" si="8">SUM(G28:G35)</f>
        <v>0</v>
      </c>
      <c r="H36" s="55">
        <f t="shared" si="8"/>
        <v>540</v>
      </c>
      <c r="I36" s="55">
        <f t="shared" si="8"/>
        <v>0</v>
      </c>
      <c r="J36" s="55">
        <f t="shared" si="8"/>
        <v>0</v>
      </c>
      <c r="K36" s="55"/>
      <c r="L36" s="6"/>
      <c r="M36" s="6"/>
      <c r="N36" s="6"/>
      <c r="O36" s="6"/>
      <c r="P36" s="6"/>
      <c r="Q36" s="6"/>
      <c r="R36" s="6"/>
      <c r="S36" s="6"/>
      <c r="T36" s="6"/>
      <c r="U36" s="6"/>
      <c r="V36" s="6"/>
      <c r="W36" s="6"/>
      <c r="X36" s="6"/>
      <c r="Y36" s="6"/>
      <c r="Z36" s="6"/>
    </row>
    <row r="37" ht="15.0" customHeight="1">
      <c r="A37" s="6"/>
      <c r="C37" s="3"/>
      <c r="D37" s="56"/>
      <c r="E37" s="56"/>
      <c r="F37" s="56"/>
      <c r="G37" s="56"/>
      <c r="H37" s="56"/>
      <c r="I37" s="56"/>
      <c r="J37" s="56"/>
      <c r="K37" s="56"/>
      <c r="L37" s="6"/>
      <c r="M37" s="6"/>
      <c r="N37" s="6"/>
      <c r="O37" s="6"/>
      <c r="P37" s="6"/>
      <c r="Q37" s="6"/>
      <c r="R37" s="6"/>
      <c r="S37" s="6"/>
      <c r="T37" s="6"/>
      <c r="U37" s="6"/>
      <c r="V37" s="6"/>
      <c r="W37" s="6"/>
      <c r="X37" s="6"/>
      <c r="Y37" s="6"/>
      <c r="Z37" s="6"/>
    </row>
    <row r="38" ht="15.0" customHeight="1">
      <c r="A38" s="6"/>
      <c r="B38" s="45" t="s">
        <v>21</v>
      </c>
      <c r="C38" s="46"/>
      <c r="D38" s="47"/>
      <c r="E38" s="47"/>
      <c r="F38" s="47"/>
      <c r="G38" s="41">
        <f>+((D28*F28)+(D29*F29)+(D30*F30)+(D31*F31)+(D32*F32)+(D33*F33)+(D34*F34)+(D35*F35))*O6</f>
        <v>0</v>
      </c>
      <c r="H38" s="47">
        <f>+((E28*F28)+(E29*F29)+(E30*F30)+(E31*F31)+(E32*F32)+(E33*F33)+(E34*F34)+(E35*F35))*O6</f>
        <v>39.13043478</v>
      </c>
      <c r="I38" s="41"/>
      <c r="J38" s="48"/>
      <c r="K38" s="41"/>
      <c r="L38" s="6"/>
      <c r="M38" s="6"/>
      <c r="N38" s="6"/>
      <c r="O38" s="6"/>
      <c r="P38" s="6"/>
      <c r="Q38" s="6"/>
      <c r="R38" s="6"/>
      <c r="S38" s="6"/>
      <c r="T38" s="6"/>
      <c r="U38" s="6"/>
      <c r="V38" s="6"/>
      <c r="W38" s="6"/>
      <c r="X38" s="6"/>
      <c r="Y38" s="6"/>
      <c r="Z38" s="6"/>
    </row>
    <row r="39" ht="15.0" customHeight="1">
      <c r="A39" s="6"/>
      <c r="B39" s="3"/>
      <c r="C39" s="3"/>
      <c r="D39" s="3"/>
      <c r="E39" s="3"/>
      <c r="F39" s="3"/>
      <c r="G39" s="3"/>
      <c r="H39" s="3"/>
      <c r="I39" s="3"/>
      <c r="J39" s="3"/>
      <c r="K39" s="3"/>
      <c r="L39" s="6"/>
      <c r="M39" s="6"/>
      <c r="N39" s="6"/>
      <c r="O39" s="6"/>
      <c r="P39" s="6"/>
      <c r="Q39" s="6"/>
      <c r="R39" s="6"/>
      <c r="S39" s="6"/>
      <c r="T39" s="6"/>
      <c r="U39" s="6"/>
      <c r="V39" s="6"/>
      <c r="W39" s="6"/>
      <c r="X39" s="6"/>
      <c r="Y39" s="6"/>
      <c r="Z39" s="6"/>
    </row>
    <row r="40" ht="15.0" customHeight="1">
      <c r="A40" s="6"/>
      <c r="B40" s="29" t="s">
        <v>44</v>
      </c>
      <c r="C40" s="29"/>
      <c r="D40" s="55">
        <f>D21+D36+D23</f>
        <v>12</v>
      </c>
      <c r="E40" s="55">
        <f t="shared" ref="E40:F40" si="9">E21+E36</f>
        <v>30</v>
      </c>
      <c r="F40" s="55">
        <f t="shared" si="9"/>
        <v>0</v>
      </c>
      <c r="G40" s="55">
        <f t="shared" ref="G40:H40" si="10">G21+G36+G23+G24+G38</f>
        <v>425</v>
      </c>
      <c r="H40" s="55">
        <f t="shared" si="10"/>
        <v>888.6956522</v>
      </c>
      <c r="I40" s="55">
        <f t="shared" ref="I40:J40" si="11">I21+I36</f>
        <v>0</v>
      </c>
      <c r="J40" s="55">
        <f t="shared" si="11"/>
        <v>0</v>
      </c>
      <c r="K40" s="55"/>
      <c r="L40" s="6"/>
      <c r="M40" s="6"/>
      <c r="N40" s="6"/>
      <c r="O40" s="6"/>
      <c r="P40" s="6"/>
      <c r="Q40" s="6"/>
      <c r="R40" s="6"/>
      <c r="S40" s="6"/>
      <c r="T40" s="6"/>
      <c r="U40" s="6"/>
      <c r="V40" s="6"/>
      <c r="W40" s="6"/>
      <c r="X40" s="6"/>
      <c r="Y40" s="6"/>
      <c r="Z40" s="6"/>
    </row>
    <row r="41" ht="15.0"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0" customHeight="1">
      <c r="A42" s="6"/>
      <c r="B42" s="57" t="s">
        <v>45</v>
      </c>
      <c r="C42" s="6"/>
      <c r="D42" s="6"/>
      <c r="E42" s="6"/>
      <c r="F42" s="6"/>
      <c r="G42" s="6"/>
      <c r="H42" s="6"/>
      <c r="I42" s="6"/>
      <c r="J42" s="58"/>
      <c r="K42" s="6"/>
      <c r="L42" s="6"/>
      <c r="M42" s="6"/>
      <c r="N42" s="6"/>
      <c r="O42" s="6"/>
      <c r="P42" s="6"/>
      <c r="Q42" s="6"/>
      <c r="R42" s="6"/>
      <c r="S42" s="6"/>
      <c r="T42" s="6"/>
      <c r="U42" s="6"/>
      <c r="V42" s="6"/>
      <c r="W42" s="6"/>
      <c r="X42" s="6"/>
      <c r="Y42" s="6"/>
      <c r="Z42" s="6"/>
    </row>
    <row r="43" ht="15.0" customHeight="1">
      <c r="A43" s="6"/>
      <c r="B43" s="57" t="s">
        <v>46</v>
      </c>
      <c r="C43" s="6"/>
      <c r="D43" s="6"/>
      <c r="E43" s="6"/>
      <c r="F43" s="6"/>
      <c r="G43" s="6"/>
      <c r="H43" s="6"/>
      <c r="I43" s="6"/>
      <c r="J43" s="58"/>
      <c r="K43" s="6"/>
      <c r="L43" s="6"/>
      <c r="M43" s="6"/>
      <c r="N43" s="6"/>
      <c r="O43" s="6"/>
      <c r="P43" s="6"/>
      <c r="Q43" s="6"/>
      <c r="R43" s="6"/>
      <c r="S43" s="6"/>
      <c r="T43" s="6"/>
      <c r="U43" s="6"/>
      <c r="V43" s="6"/>
      <c r="W43" s="6"/>
      <c r="X43" s="6"/>
      <c r="Y43" s="6"/>
      <c r="Z43" s="6"/>
    </row>
    <row r="44" ht="15.0" customHeight="1">
      <c r="A44" s="6"/>
      <c r="B44" s="3"/>
      <c r="C44" s="3"/>
      <c r="D44" s="3"/>
      <c r="E44" s="3"/>
      <c r="F44" s="3"/>
      <c r="G44" s="3"/>
      <c r="H44" s="3"/>
      <c r="I44" s="3"/>
      <c r="J44" s="6"/>
      <c r="K44" s="3"/>
      <c r="L44" s="6"/>
      <c r="M44" s="6"/>
      <c r="N44" s="6"/>
      <c r="O44" s="6"/>
      <c r="P44" s="6"/>
      <c r="Q44" s="6"/>
      <c r="R44" s="6"/>
      <c r="S44" s="6"/>
      <c r="T44" s="6"/>
      <c r="U44" s="6"/>
      <c r="V44" s="6"/>
      <c r="W44" s="6"/>
      <c r="X44" s="6"/>
      <c r="Y44" s="6"/>
      <c r="Z44" s="6"/>
    </row>
    <row r="45" ht="15.0" customHeight="1">
      <c r="A45" s="6"/>
      <c r="B45" s="3" t="s">
        <v>100</v>
      </c>
      <c r="C45" s="3"/>
      <c r="D45" s="3"/>
      <c r="E45" s="3"/>
      <c r="F45" s="3"/>
      <c r="G45" s="3"/>
      <c r="H45" s="3"/>
      <c r="I45" s="3"/>
      <c r="J45" s="6"/>
      <c r="K45" s="3"/>
      <c r="L45" s="6"/>
      <c r="M45" s="6"/>
      <c r="N45" s="6"/>
      <c r="O45" s="6"/>
      <c r="P45" s="6"/>
      <c r="Q45" s="6"/>
      <c r="R45" s="6"/>
      <c r="S45" s="6"/>
      <c r="T45" s="6"/>
      <c r="U45" s="6"/>
      <c r="V45" s="6"/>
      <c r="W45" s="6"/>
      <c r="X45" s="6"/>
      <c r="Y45" s="6"/>
      <c r="Z45" s="6"/>
    </row>
    <row r="46" ht="72.0" customHeight="1">
      <c r="A46" s="6"/>
      <c r="B46" s="29" t="s">
        <v>48</v>
      </c>
      <c r="C46" s="59" t="s">
        <v>49</v>
      </c>
      <c r="D46" s="59" t="s">
        <v>50</v>
      </c>
      <c r="E46" s="59" t="s">
        <v>51</v>
      </c>
      <c r="F46" s="59" t="s">
        <v>52</v>
      </c>
      <c r="G46" s="59" t="s">
        <v>53</v>
      </c>
      <c r="H46" s="59" t="s">
        <v>101</v>
      </c>
      <c r="I46" s="59" t="s">
        <v>55</v>
      </c>
      <c r="J46" s="59" t="s">
        <v>56</v>
      </c>
      <c r="K46" s="59" t="s">
        <v>57</v>
      </c>
      <c r="L46" s="60" t="s">
        <v>30</v>
      </c>
      <c r="M46" s="6"/>
      <c r="P46" s="6"/>
      <c r="Q46" s="6"/>
      <c r="R46" s="6"/>
      <c r="S46" s="6"/>
      <c r="T46" s="6"/>
      <c r="U46" s="6"/>
      <c r="V46" s="6"/>
      <c r="W46" s="6"/>
      <c r="X46" s="6"/>
      <c r="Y46" s="6"/>
      <c r="Z46" s="6"/>
    </row>
    <row r="47" ht="15.0" customHeight="1">
      <c r="A47" s="6"/>
      <c r="B47" s="53" t="s">
        <v>102</v>
      </c>
      <c r="C47" s="73">
        <v>523100.0</v>
      </c>
      <c r="D47" s="63">
        <f t="shared" ref="D47:D56" si="12">C47/$O$2</f>
        <v>268.2564103</v>
      </c>
      <c r="E47" s="63">
        <f t="shared" ref="E47:E56" si="13">D47*$O$3</f>
        <v>32.19076923</v>
      </c>
      <c r="F47" s="63">
        <f t="shared" ref="F47:F56" si="14">(D47+E47)*$O$4</f>
        <v>26.73979897</v>
      </c>
      <c r="G47" s="63">
        <f t="shared" ref="G47:G56" si="15">(D47+E47+F47)*$O$5</f>
        <v>46.13336396</v>
      </c>
      <c r="H47" s="52">
        <f>12</f>
        <v>12</v>
      </c>
      <c r="I47" s="132">
        <f>+H47*0.25</f>
        <v>3</v>
      </c>
      <c r="J47" s="53">
        <v>27.0</v>
      </c>
      <c r="K47" s="66">
        <f t="shared" ref="K47:K56" si="16">(D47+E47+F47+G47)*(H47+I47)*J47</f>
        <v>151194.7387</v>
      </c>
      <c r="L47" s="67" t="s">
        <v>103</v>
      </c>
      <c r="M47" s="6"/>
      <c r="P47" s="6"/>
      <c r="Q47" s="6"/>
      <c r="R47" s="6"/>
      <c r="S47" s="6"/>
      <c r="T47" s="6"/>
      <c r="U47" s="6"/>
      <c r="V47" s="6"/>
      <c r="W47" s="6"/>
      <c r="X47" s="6"/>
      <c r="Y47" s="6"/>
      <c r="Z47" s="6"/>
    </row>
    <row r="48" ht="15.0" customHeight="1">
      <c r="A48" s="6"/>
      <c r="B48" s="20" t="s">
        <v>102</v>
      </c>
      <c r="C48" s="68">
        <v>523100.0</v>
      </c>
      <c r="D48" s="69">
        <f t="shared" si="12"/>
        <v>268.2564103</v>
      </c>
      <c r="E48" s="69">
        <f t="shared" si="13"/>
        <v>32.19076923</v>
      </c>
      <c r="F48" s="69">
        <f t="shared" si="14"/>
        <v>26.73979897</v>
      </c>
      <c r="G48" s="69">
        <f t="shared" si="15"/>
        <v>46.13336396</v>
      </c>
      <c r="H48" s="40">
        <v>20.0</v>
      </c>
      <c r="I48" s="132">
        <v>0.0</v>
      </c>
      <c r="J48" s="20">
        <v>1.0</v>
      </c>
      <c r="K48" s="66">
        <f t="shared" si="16"/>
        <v>7466.406848</v>
      </c>
      <c r="L48" s="67" t="s">
        <v>104</v>
      </c>
      <c r="M48" s="6"/>
      <c r="P48" s="6"/>
      <c r="Q48" s="6"/>
      <c r="R48" s="6"/>
      <c r="S48" s="6"/>
      <c r="T48" s="6"/>
      <c r="U48" s="6"/>
      <c r="V48" s="6"/>
      <c r="W48" s="6"/>
      <c r="X48" s="6"/>
      <c r="Y48" s="6"/>
      <c r="Z48" s="6"/>
    </row>
    <row r="49" ht="15.0" customHeight="1">
      <c r="A49" s="6"/>
      <c r="B49" s="20"/>
      <c r="C49" s="68"/>
      <c r="D49" s="69">
        <f t="shared" si="12"/>
        <v>0</v>
      </c>
      <c r="E49" s="69">
        <f t="shared" si="13"/>
        <v>0</v>
      </c>
      <c r="F49" s="69">
        <f t="shared" si="14"/>
        <v>0</v>
      </c>
      <c r="G49" s="69">
        <f t="shared" si="15"/>
        <v>0</v>
      </c>
      <c r="H49" s="40"/>
      <c r="I49" s="132">
        <f t="shared" ref="I49:I56" si="17">+H49*0.25</f>
        <v>0</v>
      </c>
      <c r="J49" s="20"/>
      <c r="K49" s="66">
        <f t="shared" si="16"/>
        <v>0</v>
      </c>
      <c r="L49" s="42"/>
      <c r="M49" s="6"/>
      <c r="P49" s="6"/>
      <c r="Q49" s="6"/>
      <c r="R49" s="6"/>
      <c r="S49" s="6"/>
      <c r="T49" s="6"/>
      <c r="U49" s="6"/>
      <c r="V49" s="6"/>
      <c r="W49" s="6"/>
      <c r="X49" s="6"/>
      <c r="Y49" s="6"/>
      <c r="Z49" s="6"/>
    </row>
    <row r="50" ht="15.0" customHeight="1">
      <c r="A50" s="6"/>
      <c r="B50" s="20"/>
      <c r="C50" s="68"/>
      <c r="D50" s="69">
        <f t="shared" si="12"/>
        <v>0</v>
      </c>
      <c r="E50" s="69">
        <f t="shared" si="13"/>
        <v>0</v>
      </c>
      <c r="F50" s="69">
        <f t="shared" si="14"/>
        <v>0</v>
      </c>
      <c r="G50" s="69">
        <f t="shared" si="15"/>
        <v>0</v>
      </c>
      <c r="H50" s="40"/>
      <c r="I50" s="132">
        <f t="shared" si="17"/>
        <v>0</v>
      </c>
      <c r="J50" s="20"/>
      <c r="K50" s="66">
        <f t="shared" si="16"/>
        <v>0</v>
      </c>
      <c r="L50" s="42"/>
      <c r="M50" s="6"/>
      <c r="P50" s="6"/>
      <c r="Q50" s="6"/>
      <c r="R50" s="6"/>
      <c r="S50" s="6"/>
      <c r="T50" s="6"/>
      <c r="U50" s="6"/>
      <c r="V50" s="6"/>
      <c r="W50" s="6"/>
      <c r="X50" s="6"/>
      <c r="Y50" s="6"/>
      <c r="Z50" s="6"/>
    </row>
    <row r="51" ht="15.0" customHeight="1">
      <c r="A51" s="6"/>
      <c r="B51" s="20"/>
      <c r="C51" s="68"/>
      <c r="D51" s="69">
        <f t="shared" si="12"/>
        <v>0</v>
      </c>
      <c r="E51" s="69">
        <f t="shared" si="13"/>
        <v>0</v>
      </c>
      <c r="F51" s="69">
        <f t="shared" si="14"/>
        <v>0</v>
      </c>
      <c r="G51" s="69">
        <f t="shared" si="15"/>
        <v>0</v>
      </c>
      <c r="H51" s="40"/>
      <c r="I51" s="132">
        <f t="shared" si="17"/>
        <v>0</v>
      </c>
      <c r="J51" s="20"/>
      <c r="K51" s="66">
        <f t="shared" si="16"/>
        <v>0</v>
      </c>
      <c r="L51" s="42"/>
      <c r="M51" s="6"/>
      <c r="P51" s="6"/>
      <c r="Q51" s="6"/>
      <c r="R51" s="6"/>
      <c r="S51" s="6"/>
      <c r="T51" s="6"/>
      <c r="U51" s="6"/>
      <c r="V51" s="6"/>
      <c r="W51" s="6"/>
      <c r="X51" s="6"/>
      <c r="Y51" s="6"/>
      <c r="Z51" s="6"/>
    </row>
    <row r="52" ht="15.0" customHeight="1">
      <c r="A52" s="6"/>
      <c r="B52" s="20"/>
      <c r="C52" s="68"/>
      <c r="D52" s="69">
        <f t="shared" si="12"/>
        <v>0</v>
      </c>
      <c r="E52" s="69">
        <f t="shared" si="13"/>
        <v>0</v>
      </c>
      <c r="F52" s="69">
        <f t="shared" si="14"/>
        <v>0</v>
      </c>
      <c r="G52" s="69">
        <f t="shared" si="15"/>
        <v>0</v>
      </c>
      <c r="H52" s="40"/>
      <c r="I52" s="132">
        <f t="shared" si="17"/>
        <v>0</v>
      </c>
      <c r="J52" s="20"/>
      <c r="K52" s="66">
        <f t="shared" si="16"/>
        <v>0</v>
      </c>
      <c r="L52" s="42"/>
      <c r="M52" s="6"/>
      <c r="P52" s="6"/>
      <c r="Q52" s="6"/>
      <c r="R52" s="6"/>
      <c r="S52" s="6"/>
      <c r="T52" s="6"/>
      <c r="U52" s="6"/>
      <c r="V52" s="6"/>
      <c r="W52" s="6"/>
      <c r="X52" s="6"/>
      <c r="Y52" s="6"/>
      <c r="Z52" s="6"/>
    </row>
    <row r="53" ht="15.0" customHeight="1">
      <c r="A53" s="6"/>
      <c r="B53" s="20"/>
      <c r="C53" s="68"/>
      <c r="D53" s="69">
        <f t="shared" si="12"/>
        <v>0</v>
      </c>
      <c r="E53" s="69">
        <f t="shared" si="13"/>
        <v>0</v>
      </c>
      <c r="F53" s="69">
        <f t="shared" si="14"/>
        <v>0</v>
      </c>
      <c r="G53" s="69">
        <f t="shared" si="15"/>
        <v>0</v>
      </c>
      <c r="H53" s="40"/>
      <c r="I53" s="132">
        <f t="shared" si="17"/>
        <v>0</v>
      </c>
      <c r="J53" s="20"/>
      <c r="K53" s="66">
        <f t="shared" si="16"/>
        <v>0</v>
      </c>
      <c r="L53" s="42"/>
      <c r="M53" s="6"/>
      <c r="P53" s="6"/>
      <c r="Q53" s="6"/>
      <c r="R53" s="6"/>
      <c r="S53" s="6"/>
      <c r="T53" s="6"/>
      <c r="U53" s="6"/>
      <c r="V53" s="6"/>
      <c r="W53" s="6"/>
      <c r="X53" s="6"/>
      <c r="Y53" s="6"/>
      <c r="Z53" s="6"/>
    </row>
    <row r="54" ht="15.0" customHeight="1">
      <c r="A54" s="6"/>
      <c r="B54" s="20"/>
      <c r="C54" s="68"/>
      <c r="D54" s="69">
        <f t="shared" si="12"/>
        <v>0</v>
      </c>
      <c r="E54" s="69">
        <f t="shared" si="13"/>
        <v>0</v>
      </c>
      <c r="F54" s="69">
        <f t="shared" si="14"/>
        <v>0</v>
      </c>
      <c r="G54" s="69">
        <f t="shared" si="15"/>
        <v>0</v>
      </c>
      <c r="H54" s="40"/>
      <c r="I54" s="132">
        <f t="shared" si="17"/>
        <v>0</v>
      </c>
      <c r="J54" s="20"/>
      <c r="K54" s="66">
        <f t="shared" si="16"/>
        <v>0</v>
      </c>
      <c r="L54" s="42"/>
      <c r="M54" s="6"/>
      <c r="P54" s="6"/>
      <c r="Q54" s="6"/>
      <c r="R54" s="6"/>
      <c r="S54" s="6"/>
      <c r="T54" s="6"/>
      <c r="U54" s="6"/>
      <c r="V54" s="6"/>
      <c r="W54" s="6"/>
      <c r="X54" s="6"/>
      <c r="Y54" s="6"/>
      <c r="Z54" s="6"/>
    </row>
    <row r="55" ht="15.0" customHeight="1">
      <c r="A55" s="6"/>
      <c r="B55" s="20"/>
      <c r="C55" s="68"/>
      <c r="D55" s="69">
        <f t="shared" si="12"/>
        <v>0</v>
      </c>
      <c r="E55" s="69">
        <f t="shared" si="13"/>
        <v>0</v>
      </c>
      <c r="F55" s="69">
        <f t="shared" si="14"/>
        <v>0</v>
      </c>
      <c r="G55" s="69">
        <f t="shared" si="15"/>
        <v>0</v>
      </c>
      <c r="H55" s="40"/>
      <c r="I55" s="132">
        <f t="shared" si="17"/>
        <v>0</v>
      </c>
      <c r="J55" s="20"/>
      <c r="K55" s="66">
        <f t="shared" si="16"/>
        <v>0</v>
      </c>
      <c r="L55" s="42"/>
      <c r="M55" s="6"/>
      <c r="P55" s="6"/>
      <c r="Q55" s="6"/>
      <c r="R55" s="6"/>
      <c r="S55" s="6"/>
      <c r="T55" s="6"/>
      <c r="U55" s="6"/>
      <c r="V55" s="6"/>
      <c r="W55" s="6"/>
      <c r="X55" s="6"/>
      <c r="Y55" s="6"/>
      <c r="Z55" s="6"/>
    </row>
    <row r="56" ht="15.0" customHeight="1">
      <c r="A56" s="6"/>
      <c r="B56" s="20"/>
      <c r="C56" s="68"/>
      <c r="D56" s="69">
        <f t="shared" si="12"/>
        <v>0</v>
      </c>
      <c r="E56" s="69">
        <f t="shared" si="13"/>
        <v>0</v>
      </c>
      <c r="F56" s="69">
        <f t="shared" si="14"/>
        <v>0</v>
      </c>
      <c r="G56" s="69">
        <f t="shared" si="15"/>
        <v>0</v>
      </c>
      <c r="H56" s="40"/>
      <c r="I56" s="132">
        <f t="shared" si="17"/>
        <v>0</v>
      </c>
      <c r="J56" s="20"/>
      <c r="K56" s="66">
        <f t="shared" si="16"/>
        <v>0</v>
      </c>
      <c r="L56" s="70"/>
      <c r="M56" s="6"/>
      <c r="P56" s="6"/>
      <c r="Q56" s="6"/>
      <c r="R56" s="6"/>
      <c r="S56" s="6"/>
      <c r="T56" s="6"/>
      <c r="U56" s="6"/>
      <c r="V56" s="6"/>
      <c r="W56" s="6"/>
      <c r="X56" s="6"/>
      <c r="Y56" s="6"/>
      <c r="Z56" s="6"/>
    </row>
    <row r="57" ht="15.0" customHeight="1">
      <c r="A57" s="6"/>
      <c r="B57" s="29" t="s">
        <v>35</v>
      </c>
      <c r="C57" s="29"/>
      <c r="D57" s="29"/>
      <c r="E57" s="29"/>
      <c r="F57" s="29"/>
      <c r="G57" s="29"/>
      <c r="H57" s="55">
        <f>SUM(H47:H56)</f>
        <v>32</v>
      </c>
      <c r="I57" s="55"/>
      <c r="J57" s="29"/>
      <c r="K57" s="71">
        <f>SUM(K47:K56)</f>
        <v>158661.1455</v>
      </c>
      <c r="L57" s="6"/>
      <c r="M57" s="6"/>
      <c r="P57" s="6"/>
      <c r="Q57" s="6"/>
      <c r="R57" s="6"/>
      <c r="S57" s="6"/>
      <c r="T57" s="6"/>
      <c r="U57" s="6"/>
      <c r="V57" s="6"/>
      <c r="W57" s="6"/>
      <c r="X57" s="6"/>
      <c r="Y57" s="6"/>
      <c r="Z57" s="6"/>
    </row>
    <row r="58" ht="15.0" customHeight="1">
      <c r="A58" s="6"/>
      <c r="B58" s="6"/>
      <c r="C58" s="6"/>
      <c r="D58" s="6"/>
      <c r="E58" s="6"/>
      <c r="F58" s="6"/>
      <c r="G58" s="6"/>
      <c r="H58" s="6"/>
      <c r="I58" s="6"/>
      <c r="J58" s="6"/>
      <c r="K58" s="6"/>
      <c r="N58" s="6"/>
      <c r="O58" s="6"/>
      <c r="P58" s="6"/>
      <c r="Q58" s="6"/>
      <c r="R58" s="6"/>
      <c r="S58" s="6"/>
      <c r="T58" s="6"/>
      <c r="U58" s="6"/>
      <c r="V58" s="6"/>
      <c r="W58" s="6"/>
      <c r="X58" s="6"/>
    </row>
    <row r="59" ht="15.0" customHeight="1">
      <c r="A59" s="6"/>
      <c r="B59" s="6"/>
      <c r="C59" s="6"/>
      <c r="D59" s="6"/>
      <c r="E59" s="6"/>
      <c r="F59" s="6"/>
      <c r="G59" s="6"/>
      <c r="H59" s="6"/>
      <c r="I59" s="6"/>
      <c r="J59" s="6"/>
      <c r="K59" s="6"/>
      <c r="L59" s="6"/>
      <c r="M59" s="6"/>
      <c r="N59" s="6"/>
      <c r="O59" s="6"/>
      <c r="P59" s="6"/>
      <c r="Q59" s="6"/>
      <c r="R59" s="6"/>
      <c r="S59" s="6"/>
      <c r="T59" s="6"/>
      <c r="U59" s="6"/>
      <c r="V59" s="6"/>
      <c r="W59" s="6"/>
      <c r="X59" s="6"/>
      <c r="Y59" s="6"/>
    </row>
    <row r="60" ht="15.0" customHeight="1">
      <c r="A60" s="6"/>
      <c r="B60" s="3" t="s">
        <v>105</v>
      </c>
      <c r="C60" s="3"/>
      <c r="D60" s="3"/>
      <c r="E60" s="3"/>
      <c r="F60" s="3"/>
      <c r="G60" s="3"/>
      <c r="H60" s="3"/>
      <c r="I60" s="3"/>
      <c r="J60" s="3"/>
      <c r="K60" s="6"/>
      <c r="L60" s="6"/>
      <c r="M60" s="6"/>
      <c r="N60" s="6"/>
      <c r="O60" s="6"/>
      <c r="P60" s="6"/>
      <c r="Q60" s="6"/>
      <c r="R60" s="6"/>
      <c r="S60" s="6"/>
      <c r="T60" s="6"/>
      <c r="U60" s="6"/>
      <c r="V60" s="6"/>
      <c r="W60" s="6"/>
      <c r="X60" s="6"/>
      <c r="Y60" s="6"/>
    </row>
    <row r="61" ht="66.0" customHeight="1">
      <c r="A61" s="6"/>
      <c r="B61" s="29" t="s">
        <v>48</v>
      </c>
      <c r="C61" s="59" t="str">
        <f t="shared" ref="C61:G61" si="18">C46</f>
        <v>Årslønn</v>
      </c>
      <c r="D61" s="59" t="str">
        <f t="shared" si="18"/>
        <v>Timelønn</v>
      </c>
      <c r="E61" s="59" t="str">
        <f t="shared" si="18"/>
        <v>Feriepenger</v>
      </c>
      <c r="F61" s="29" t="str">
        <f t="shared" si="18"/>
        <v>Pensjon</v>
      </c>
      <c r="G61" s="59" t="str">
        <f t="shared" si="18"/>
        <v>Arbeidsgiveravgift</v>
      </c>
      <c r="H61" s="59" t="s">
        <v>59</v>
      </c>
      <c r="I61" s="59" t="s">
        <v>21</v>
      </c>
      <c r="J61" s="29" t="str">
        <f t="shared" ref="J61:K61" si="19">J46</f>
        <v>Ant. uker</v>
      </c>
      <c r="K61" s="29" t="str">
        <f t="shared" si="19"/>
        <v>Utgift</v>
      </c>
      <c r="L61" s="60" t="s">
        <v>30</v>
      </c>
      <c r="M61" s="6"/>
      <c r="N61" s="6"/>
      <c r="O61" s="6"/>
      <c r="P61" s="6"/>
      <c r="Q61" s="6"/>
      <c r="R61" s="6"/>
      <c r="S61" s="6"/>
      <c r="T61" s="6"/>
      <c r="U61" s="6"/>
      <c r="V61" s="6"/>
      <c r="W61" s="6"/>
      <c r="X61" s="6"/>
      <c r="Y61" s="6"/>
      <c r="Z61" s="6"/>
    </row>
    <row r="62" ht="15.0" customHeight="1">
      <c r="A62" s="6"/>
      <c r="B62" s="53" t="s">
        <v>106</v>
      </c>
      <c r="C62" s="73">
        <v>420000.0</v>
      </c>
      <c r="D62" s="63">
        <f t="shared" ref="D62:D71" si="20">C62/$O$2</f>
        <v>215.3846154</v>
      </c>
      <c r="E62" s="63">
        <f t="shared" ref="E62:E71" si="21">D62*$O$3</f>
        <v>25.84615385</v>
      </c>
      <c r="F62" s="63">
        <f t="shared" ref="F62:F71" si="22">(D62+E62)*$O$4</f>
        <v>21.46953846</v>
      </c>
      <c r="G62" s="63">
        <f t="shared" ref="G62:G71" si="23">(D62+E62+F62)*$O$5</f>
        <v>37.04074338</v>
      </c>
      <c r="H62" s="52">
        <v>10.0</v>
      </c>
      <c r="I62" s="52">
        <f>+H62*$O$6</f>
        <v>0.7246376812</v>
      </c>
      <c r="J62" s="53">
        <v>27.0</v>
      </c>
      <c r="K62" s="66">
        <f>(D62+E62+F62+G62)*(H62+I62)*J62</f>
        <v>86794.58262</v>
      </c>
      <c r="L62" s="67" t="s">
        <v>103</v>
      </c>
      <c r="M62" s="6"/>
      <c r="N62" s="6">
        <f>+I62*J62</f>
        <v>19.56521739</v>
      </c>
      <c r="O62" s="6"/>
      <c r="P62" s="6"/>
      <c r="Q62" s="6"/>
      <c r="R62" s="6"/>
      <c r="S62" s="6"/>
      <c r="T62" s="6"/>
      <c r="U62" s="6"/>
      <c r="V62" s="6"/>
      <c r="W62" s="6"/>
      <c r="X62" s="6"/>
      <c r="Y62" s="6"/>
      <c r="Z62" s="6"/>
    </row>
    <row r="63" ht="15.75" customHeight="1">
      <c r="A63" s="6"/>
      <c r="B63" s="20" t="s">
        <v>106</v>
      </c>
      <c r="C63" s="68">
        <v>420000.0</v>
      </c>
      <c r="D63" s="69">
        <f t="shared" si="20"/>
        <v>215.3846154</v>
      </c>
      <c r="E63" s="69">
        <f t="shared" si="21"/>
        <v>25.84615385</v>
      </c>
      <c r="F63" s="69">
        <f t="shared" si="22"/>
        <v>21.46953846</v>
      </c>
      <c r="G63" s="69">
        <f t="shared" si="23"/>
        <v>37.04074338</v>
      </c>
      <c r="H63" s="40">
        <v>20.0</v>
      </c>
      <c r="I63" s="52">
        <v>0.0</v>
      </c>
      <c r="J63" s="20">
        <v>1.0</v>
      </c>
      <c r="K63" s="133">
        <f t="shared" ref="K63:K71" si="24">(D63+E63+F63+G63)*H63*J63</f>
        <v>5994.821022</v>
      </c>
      <c r="L63" s="67" t="s">
        <v>104</v>
      </c>
      <c r="M63" s="6"/>
      <c r="N63" s="6">
        <f>+I94*J94</f>
        <v>39.13043478</v>
      </c>
      <c r="O63" s="6"/>
      <c r="P63" s="6"/>
      <c r="Q63" s="6"/>
      <c r="R63" s="6"/>
      <c r="S63" s="6"/>
      <c r="T63" s="6"/>
      <c r="U63" s="6"/>
      <c r="V63" s="6"/>
      <c r="W63" s="6"/>
      <c r="X63" s="6"/>
      <c r="Y63" s="6"/>
      <c r="Z63" s="6"/>
    </row>
    <row r="64" ht="15.0" customHeight="1">
      <c r="A64" s="6"/>
      <c r="B64" s="20"/>
      <c r="C64" s="68"/>
      <c r="D64" s="69">
        <f t="shared" si="20"/>
        <v>0</v>
      </c>
      <c r="E64" s="69">
        <f t="shared" si="21"/>
        <v>0</v>
      </c>
      <c r="F64" s="69">
        <f t="shared" si="22"/>
        <v>0</v>
      </c>
      <c r="G64" s="69">
        <f t="shared" si="23"/>
        <v>0</v>
      </c>
      <c r="H64" s="40"/>
      <c r="I64" s="52">
        <f t="shared" ref="I64:I71" si="25">+H64*$O$6</f>
        <v>0</v>
      </c>
      <c r="J64" s="20"/>
      <c r="K64" s="133">
        <f t="shared" si="24"/>
        <v>0</v>
      </c>
      <c r="L64" s="42"/>
      <c r="M64" s="6"/>
      <c r="N64" s="6">
        <f>+N62+N63</f>
        <v>58.69565217</v>
      </c>
      <c r="O64" s="6"/>
      <c r="P64" s="6"/>
      <c r="Q64" s="6"/>
      <c r="R64" s="6"/>
      <c r="S64" s="6"/>
      <c r="T64" s="6"/>
      <c r="U64" s="6"/>
      <c r="V64" s="6"/>
      <c r="W64" s="6"/>
      <c r="X64" s="6"/>
      <c r="Y64" s="6"/>
      <c r="Z64" s="6"/>
    </row>
    <row r="65" ht="15.0" customHeight="1">
      <c r="A65" s="6"/>
      <c r="B65" s="20"/>
      <c r="C65" s="68"/>
      <c r="D65" s="69">
        <f t="shared" si="20"/>
        <v>0</v>
      </c>
      <c r="E65" s="69">
        <f t="shared" si="21"/>
        <v>0</v>
      </c>
      <c r="F65" s="69">
        <f t="shared" si="22"/>
        <v>0</v>
      </c>
      <c r="G65" s="69">
        <f t="shared" si="23"/>
        <v>0</v>
      </c>
      <c r="H65" s="40"/>
      <c r="I65" s="52">
        <f t="shared" si="25"/>
        <v>0</v>
      </c>
      <c r="J65" s="20"/>
      <c r="K65" s="133">
        <f t="shared" si="24"/>
        <v>0</v>
      </c>
      <c r="L65" s="42"/>
      <c r="M65" s="6"/>
      <c r="N65" s="6"/>
      <c r="O65" s="6"/>
      <c r="P65" s="6"/>
      <c r="Q65" s="6"/>
      <c r="R65" s="6"/>
      <c r="S65" s="6"/>
      <c r="T65" s="6"/>
      <c r="U65" s="6"/>
      <c r="V65" s="6"/>
      <c r="W65" s="6"/>
      <c r="X65" s="6"/>
      <c r="Y65" s="6"/>
      <c r="Z65" s="6"/>
    </row>
    <row r="66" ht="15.0" customHeight="1">
      <c r="A66" s="6"/>
      <c r="B66" s="20"/>
      <c r="C66" s="68"/>
      <c r="D66" s="69">
        <f t="shared" si="20"/>
        <v>0</v>
      </c>
      <c r="E66" s="69">
        <f t="shared" si="21"/>
        <v>0</v>
      </c>
      <c r="F66" s="69">
        <f t="shared" si="22"/>
        <v>0</v>
      </c>
      <c r="G66" s="69">
        <f t="shared" si="23"/>
        <v>0</v>
      </c>
      <c r="H66" s="40"/>
      <c r="I66" s="52">
        <f t="shared" si="25"/>
        <v>0</v>
      </c>
      <c r="J66" s="20"/>
      <c r="K66" s="133">
        <f t="shared" si="24"/>
        <v>0</v>
      </c>
      <c r="L66" s="42"/>
      <c r="M66" s="6"/>
      <c r="N66" s="6"/>
      <c r="O66" s="6"/>
      <c r="P66" s="6"/>
      <c r="Q66" s="6"/>
      <c r="R66" s="6"/>
      <c r="S66" s="6"/>
      <c r="T66" s="6"/>
      <c r="U66" s="6"/>
      <c r="V66" s="6"/>
      <c r="W66" s="6"/>
      <c r="X66" s="6"/>
      <c r="Y66" s="6"/>
      <c r="Z66" s="6"/>
    </row>
    <row r="67" ht="15.0" customHeight="1">
      <c r="A67" s="6"/>
      <c r="B67" s="20"/>
      <c r="C67" s="68"/>
      <c r="D67" s="69">
        <f t="shared" si="20"/>
        <v>0</v>
      </c>
      <c r="E67" s="69">
        <f t="shared" si="21"/>
        <v>0</v>
      </c>
      <c r="F67" s="69">
        <f t="shared" si="22"/>
        <v>0</v>
      </c>
      <c r="G67" s="69">
        <f t="shared" si="23"/>
        <v>0</v>
      </c>
      <c r="H67" s="40"/>
      <c r="I67" s="52">
        <f t="shared" si="25"/>
        <v>0</v>
      </c>
      <c r="J67" s="20"/>
      <c r="K67" s="133">
        <f t="shared" si="24"/>
        <v>0</v>
      </c>
      <c r="L67" s="42"/>
      <c r="M67" s="6"/>
      <c r="N67" s="6"/>
      <c r="O67" s="6"/>
      <c r="P67" s="6"/>
      <c r="Q67" s="6"/>
      <c r="R67" s="6"/>
      <c r="S67" s="6"/>
      <c r="T67" s="6"/>
      <c r="U67" s="6"/>
      <c r="V67" s="6"/>
      <c r="W67" s="6"/>
      <c r="X67" s="6"/>
      <c r="Y67" s="6"/>
      <c r="Z67" s="6"/>
    </row>
    <row r="68" ht="15.0" customHeight="1">
      <c r="A68" s="6"/>
      <c r="B68" s="20"/>
      <c r="C68" s="68"/>
      <c r="D68" s="69">
        <f t="shared" si="20"/>
        <v>0</v>
      </c>
      <c r="E68" s="69">
        <f t="shared" si="21"/>
        <v>0</v>
      </c>
      <c r="F68" s="69">
        <f t="shared" si="22"/>
        <v>0</v>
      </c>
      <c r="G68" s="69">
        <f t="shared" si="23"/>
        <v>0</v>
      </c>
      <c r="H68" s="40"/>
      <c r="I68" s="52">
        <f t="shared" si="25"/>
        <v>0</v>
      </c>
      <c r="J68" s="20"/>
      <c r="K68" s="133">
        <f t="shared" si="24"/>
        <v>0</v>
      </c>
      <c r="L68" s="42"/>
      <c r="M68" s="6"/>
      <c r="N68" s="6"/>
      <c r="O68" s="6"/>
      <c r="P68" s="6"/>
      <c r="Q68" s="6"/>
      <c r="R68" s="6"/>
      <c r="S68" s="6"/>
      <c r="T68" s="6"/>
      <c r="U68" s="6"/>
      <c r="V68" s="6"/>
      <c r="W68" s="6"/>
      <c r="X68" s="6"/>
      <c r="Y68" s="6"/>
      <c r="Z68" s="6"/>
    </row>
    <row r="69" ht="15.0" customHeight="1">
      <c r="A69" s="6"/>
      <c r="B69" s="20"/>
      <c r="C69" s="68"/>
      <c r="D69" s="69">
        <f t="shared" si="20"/>
        <v>0</v>
      </c>
      <c r="E69" s="69">
        <f t="shared" si="21"/>
        <v>0</v>
      </c>
      <c r="F69" s="69">
        <f t="shared" si="22"/>
        <v>0</v>
      </c>
      <c r="G69" s="69">
        <f t="shared" si="23"/>
        <v>0</v>
      </c>
      <c r="H69" s="40"/>
      <c r="I69" s="52">
        <f t="shared" si="25"/>
        <v>0</v>
      </c>
      <c r="J69" s="20"/>
      <c r="K69" s="133">
        <f t="shared" si="24"/>
        <v>0</v>
      </c>
      <c r="L69" s="42"/>
      <c r="M69" s="6"/>
      <c r="N69" s="6"/>
      <c r="O69" s="6"/>
      <c r="P69" s="6"/>
      <c r="Q69" s="6"/>
      <c r="R69" s="6"/>
      <c r="S69" s="6"/>
      <c r="T69" s="6"/>
      <c r="U69" s="6"/>
      <c r="V69" s="6"/>
      <c r="W69" s="6"/>
      <c r="X69" s="6"/>
      <c r="Y69" s="6"/>
      <c r="Z69" s="6"/>
    </row>
    <row r="70" ht="15.0" customHeight="1">
      <c r="A70" s="6"/>
      <c r="B70" s="20"/>
      <c r="C70" s="68"/>
      <c r="D70" s="69">
        <f t="shared" si="20"/>
        <v>0</v>
      </c>
      <c r="E70" s="69">
        <f t="shared" si="21"/>
        <v>0</v>
      </c>
      <c r="F70" s="69">
        <f t="shared" si="22"/>
        <v>0</v>
      </c>
      <c r="G70" s="69">
        <f t="shared" si="23"/>
        <v>0</v>
      </c>
      <c r="H70" s="40"/>
      <c r="I70" s="52">
        <f t="shared" si="25"/>
        <v>0</v>
      </c>
      <c r="J70" s="20"/>
      <c r="K70" s="133">
        <f t="shared" si="24"/>
        <v>0</v>
      </c>
      <c r="L70" s="42"/>
      <c r="M70" s="6"/>
      <c r="N70" s="6"/>
      <c r="O70" s="6"/>
      <c r="P70" s="6"/>
      <c r="Q70" s="6"/>
      <c r="R70" s="6"/>
      <c r="S70" s="6"/>
      <c r="T70" s="6"/>
      <c r="U70" s="6"/>
      <c r="V70" s="6"/>
      <c r="W70" s="6"/>
      <c r="X70" s="6"/>
      <c r="Y70" s="6"/>
      <c r="Z70" s="6"/>
    </row>
    <row r="71" ht="15.0" customHeight="1">
      <c r="A71" s="6"/>
      <c r="B71" s="20"/>
      <c r="C71" s="68"/>
      <c r="D71" s="69">
        <f t="shared" si="20"/>
        <v>0</v>
      </c>
      <c r="E71" s="69">
        <f t="shared" si="21"/>
        <v>0</v>
      </c>
      <c r="F71" s="69">
        <f t="shared" si="22"/>
        <v>0</v>
      </c>
      <c r="G71" s="69">
        <f t="shared" si="23"/>
        <v>0</v>
      </c>
      <c r="H71" s="40"/>
      <c r="I71" s="52">
        <f t="shared" si="25"/>
        <v>0</v>
      </c>
      <c r="J71" s="20"/>
      <c r="K71" s="133">
        <f t="shared" si="24"/>
        <v>0</v>
      </c>
      <c r="L71" s="70"/>
      <c r="M71" s="6"/>
      <c r="N71" s="6"/>
      <c r="O71" s="6"/>
      <c r="P71" s="6"/>
      <c r="Q71" s="6"/>
      <c r="R71" s="6"/>
      <c r="S71" s="6"/>
      <c r="T71" s="6"/>
      <c r="U71" s="6"/>
      <c r="V71" s="6"/>
      <c r="W71" s="6"/>
      <c r="X71" s="6"/>
      <c r="Y71" s="6"/>
      <c r="Z71" s="6"/>
    </row>
    <row r="72" ht="15.0" customHeight="1">
      <c r="A72" s="6"/>
      <c r="B72" s="29" t="s">
        <v>35</v>
      </c>
      <c r="C72" s="29"/>
      <c r="D72" s="29"/>
      <c r="E72" s="29"/>
      <c r="F72" s="29"/>
      <c r="G72" s="29"/>
      <c r="H72" s="55">
        <f>SUM(H62:H71)</f>
        <v>30</v>
      </c>
      <c r="I72" s="55"/>
      <c r="J72" s="55">
        <f t="shared" ref="J72:K72" si="26">SUM(J62:J71)</f>
        <v>28</v>
      </c>
      <c r="K72" s="55">
        <f t="shared" si="26"/>
        <v>92789.40364</v>
      </c>
      <c r="L72" s="6"/>
      <c r="M72" s="6"/>
      <c r="N72" s="6"/>
      <c r="O72" s="6"/>
      <c r="P72" s="6"/>
      <c r="Q72" s="6"/>
      <c r="R72" s="6"/>
      <c r="S72" s="6"/>
      <c r="T72" s="6"/>
      <c r="U72" s="6"/>
      <c r="V72" s="6"/>
      <c r="W72" s="6"/>
      <c r="X72" s="6"/>
      <c r="Y72" s="6"/>
      <c r="Z72" s="6"/>
    </row>
    <row r="73" ht="15.0" customHeight="1">
      <c r="A73" s="6"/>
      <c r="B73" s="3"/>
      <c r="C73" s="3"/>
      <c r="D73" s="3"/>
      <c r="E73" s="3"/>
      <c r="F73" s="75"/>
      <c r="G73" s="75"/>
      <c r="H73" s="76"/>
      <c r="I73" s="75"/>
      <c r="J73" s="134"/>
      <c r="K73" s="78"/>
      <c r="L73" s="78"/>
      <c r="M73" s="78"/>
      <c r="N73" s="6"/>
      <c r="O73" s="6"/>
      <c r="P73" s="6"/>
      <c r="Q73" s="6"/>
      <c r="R73" s="6"/>
      <c r="S73" s="6"/>
      <c r="T73" s="6"/>
      <c r="U73" s="6"/>
      <c r="V73" s="6"/>
      <c r="W73" s="6"/>
      <c r="X73" s="6"/>
      <c r="Y73" s="6"/>
    </row>
    <row r="74" ht="15.0" customHeight="1">
      <c r="A74" s="6"/>
      <c r="B74" s="6"/>
      <c r="C74" s="6"/>
      <c r="D74" s="6"/>
      <c r="E74" s="6"/>
      <c r="F74" s="78"/>
      <c r="G74" s="78"/>
      <c r="H74" s="78"/>
      <c r="I74" s="78"/>
      <c r="J74" s="78"/>
      <c r="K74" s="78"/>
      <c r="L74" s="78"/>
      <c r="M74" s="78"/>
      <c r="N74" s="6"/>
      <c r="O74" s="6"/>
      <c r="P74" s="6"/>
      <c r="Q74" s="6"/>
      <c r="R74" s="6"/>
      <c r="S74" s="6"/>
      <c r="T74" s="6"/>
      <c r="U74" s="6"/>
      <c r="V74" s="6"/>
      <c r="W74" s="6"/>
      <c r="X74" s="6"/>
      <c r="Y74" s="6"/>
    </row>
    <row r="75" ht="15.0" customHeight="1">
      <c r="A75" s="6"/>
      <c r="B75" s="57" t="s">
        <v>60</v>
      </c>
      <c r="C75" s="6"/>
      <c r="D75" s="6"/>
      <c r="E75" s="6"/>
      <c r="F75" s="6"/>
      <c r="G75" s="6"/>
      <c r="H75" s="6"/>
      <c r="I75" s="6"/>
      <c r="J75" s="58"/>
      <c r="K75" s="6"/>
      <c r="L75" s="6"/>
      <c r="M75" s="6"/>
      <c r="N75" s="6"/>
      <c r="O75" s="6"/>
      <c r="P75" s="6"/>
      <c r="Q75" s="6"/>
      <c r="R75" s="6"/>
      <c r="S75" s="6"/>
      <c r="T75" s="6"/>
      <c r="U75" s="6"/>
      <c r="V75" s="6"/>
      <c r="W75" s="6"/>
      <c r="X75" s="6"/>
      <c r="Y75" s="6"/>
    </row>
    <row r="76" ht="15.0" customHeight="1">
      <c r="A76" s="6"/>
      <c r="B76" s="3"/>
      <c r="C76" s="3"/>
      <c r="D76" s="3"/>
      <c r="E76" s="3"/>
      <c r="F76" s="3"/>
      <c r="G76" s="3"/>
      <c r="H76" s="3"/>
      <c r="I76" s="3"/>
      <c r="J76" s="6"/>
      <c r="K76" s="6"/>
      <c r="L76" s="6"/>
      <c r="M76" s="6"/>
      <c r="N76" s="6"/>
      <c r="O76" s="6"/>
      <c r="P76" s="6"/>
      <c r="Q76" s="6"/>
      <c r="R76" s="6"/>
      <c r="S76" s="6"/>
      <c r="T76" s="6"/>
      <c r="U76" s="6"/>
      <c r="V76" s="6"/>
      <c r="W76" s="6"/>
      <c r="X76" s="6"/>
      <c r="Y76" s="6"/>
    </row>
    <row r="77" ht="15.0" customHeight="1">
      <c r="A77" s="6"/>
      <c r="B77" s="3" t="s">
        <v>107</v>
      </c>
      <c r="C77" s="3"/>
      <c r="D77" s="3"/>
      <c r="E77" s="3"/>
      <c r="F77" s="3"/>
      <c r="G77" s="3"/>
      <c r="H77" s="3"/>
      <c r="I77" s="3"/>
      <c r="J77" s="6"/>
      <c r="K77" s="6"/>
      <c r="L77" s="6"/>
      <c r="M77" s="6"/>
      <c r="N77" s="6"/>
      <c r="O77" s="6"/>
      <c r="P77" s="6"/>
      <c r="Q77" s="6"/>
      <c r="R77" s="6"/>
      <c r="S77" s="6"/>
      <c r="T77" s="6"/>
      <c r="U77" s="6"/>
      <c r="V77" s="6"/>
      <c r="W77" s="6"/>
      <c r="X77" s="6"/>
      <c r="Y77" s="6"/>
    </row>
    <row r="78" ht="15.0" customHeight="1">
      <c r="A78" s="6"/>
      <c r="B78" s="29" t="s">
        <v>48</v>
      </c>
      <c r="C78" s="59" t="s">
        <v>49</v>
      </c>
      <c r="D78" s="59" t="s">
        <v>50</v>
      </c>
      <c r="E78" s="59" t="s">
        <v>51</v>
      </c>
      <c r="F78" s="59" t="s">
        <v>52</v>
      </c>
      <c r="G78" s="59" t="s">
        <v>108</v>
      </c>
      <c r="H78" s="59" t="s">
        <v>59</v>
      </c>
      <c r="I78" s="59" t="s">
        <v>21</v>
      </c>
      <c r="J78" s="59" t="s">
        <v>56</v>
      </c>
      <c r="K78" s="59" t="s">
        <v>57</v>
      </c>
      <c r="L78" s="32" t="s">
        <v>30</v>
      </c>
      <c r="M78" s="6"/>
      <c r="N78" s="6"/>
      <c r="O78" s="6"/>
      <c r="P78" s="6"/>
      <c r="Q78" s="6"/>
      <c r="R78" s="6"/>
      <c r="S78" s="6"/>
      <c r="T78" s="6"/>
      <c r="U78" s="6"/>
      <c r="V78" s="6"/>
      <c r="W78" s="6"/>
      <c r="X78" s="6"/>
      <c r="Y78" s="6"/>
      <c r="Z78" s="6"/>
    </row>
    <row r="79" ht="15.0" customHeight="1">
      <c r="A79" s="6"/>
      <c r="B79" s="53"/>
      <c r="C79" s="73"/>
      <c r="D79" s="63">
        <f t="shared" ref="D79:D88" si="27">C79/$O$2</f>
        <v>0</v>
      </c>
      <c r="E79" s="63">
        <f t="shared" ref="E79:E88" si="28">D79*$O$3</f>
        <v>0</v>
      </c>
      <c r="F79" s="63">
        <f t="shared" ref="F79:F88" si="29">(D79+E79)*$O$4</f>
        <v>0</v>
      </c>
      <c r="G79" s="63">
        <f t="shared" ref="G79:G88" si="30">(D79+E79+F79)*$O$5</f>
        <v>0</v>
      </c>
      <c r="H79" s="52"/>
      <c r="I79" s="52">
        <f t="shared" ref="I79:I88" si="31">+H79*$O$6</f>
        <v>0</v>
      </c>
      <c r="J79" s="53"/>
      <c r="K79" s="66">
        <f t="shared" ref="K79:K88" si="32">(D79+E79+F79+G79)*(H79+I79)*J79</f>
        <v>0</v>
      </c>
      <c r="L79" s="81"/>
      <c r="M79" s="6"/>
      <c r="N79" s="6"/>
      <c r="O79" s="6"/>
      <c r="P79" s="6"/>
      <c r="Q79" s="6"/>
      <c r="R79" s="6"/>
      <c r="S79" s="6"/>
      <c r="T79" s="6"/>
      <c r="U79" s="6"/>
      <c r="V79" s="6"/>
      <c r="W79" s="6"/>
      <c r="X79" s="6"/>
      <c r="Y79" s="6"/>
      <c r="Z79" s="6"/>
    </row>
    <row r="80" ht="15.0" customHeight="1">
      <c r="A80" s="6"/>
      <c r="B80" s="20"/>
      <c r="C80" s="68"/>
      <c r="D80" s="69">
        <f t="shared" si="27"/>
        <v>0</v>
      </c>
      <c r="E80" s="69">
        <f t="shared" si="28"/>
        <v>0</v>
      </c>
      <c r="F80" s="69">
        <f t="shared" si="29"/>
        <v>0</v>
      </c>
      <c r="G80" s="69">
        <f t="shared" si="30"/>
        <v>0</v>
      </c>
      <c r="H80" s="40"/>
      <c r="I80" s="52">
        <f t="shared" si="31"/>
        <v>0</v>
      </c>
      <c r="J80" s="20"/>
      <c r="K80" s="66">
        <f t="shared" si="32"/>
        <v>0</v>
      </c>
      <c r="L80" s="67"/>
      <c r="M80" s="6"/>
      <c r="N80" s="6"/>
      <c r="O80" s="6"/>
      <c r="P80" s="6"/>
      <c r="Q80" s="6"/>
      <c r="R80" s="6"/>
      <c r="S80" s="6"/>
      <c r="T80" s="6"/>
      <c r="U80" s="6"/>
      <c r="V80" s="6"/>
      <c r="W80" s="6"/>
      <c r="X80" s="6"/>
      <c r="Y80" s="6"/>
      <c r="Z80" s="6"/>
    </row>
    <row r="81" ht="15.0" customHeight="1">
      <c r="A81" s="6"/>
      <c r="B81" s="20"/>
      <c r="C81" s="68"/>
      <c r="D81" s="69">
        <f t="shared" si="27"/>
        <v>0</v>
      </c>
      <c r="E81" s="69">
        <f t="shared" si="28"/>
        <v>0</v>
      </c>
      <c r="F81" s="69">
        <f t="shared" si="29"/>
        <v>0</v>
      </c>
      <c r="G81" s="69">
        <f t="shared" si="30"/>
        <v>0</v>
      </c>
      <c r="H81" s="40"/>
      <c r="I81" s="52">
        <f t="shared" si="31"/>
        <v>0</v>
      </c>
      <c r="J81" s="20"/>
      <c r="K81" s="66">
        <f t="shared" si="32"/>
        <v>0</v>
      </c>
      <c r="L81" s="42"/>
      <c r="M81" s="6"/>
      <c r="N81" s="6"/>
      <c r="O81" s="6"/>
      <c r="P81" s="6"/>
      <c r="Q81" s="6"/>
      <c r="R81" s="6"/>
      <c r="S81" s="6"/>
      <c r="T81" s="6"/>
      <c r="U81" s="6"/>
      <c r="V81" s="6"/>
      <c r="W81" s="6"/>
      <c r="X81" s="6"/>
      <c r="Y81" s="6"/>
      <c r="Z81" s="6"/>
    </row>
    <row r="82" ht="15.0" customHeight="1">
      <c r="A82" s="6"/>
      <c r="B82" s="20"/>
      <c r="C82" s="68"/>
      <c r="D82" s="69">
        <f t="shared" si="27"/>
        <v>0</v>
      </c>
      <c r="E82" s="69">
        <f t="shared" si="28"/>
        <v>0</v>
      </c>
      <c r="F82" s="69">
        <f t="shared" si="29"/>
        <v>0</v>
      </c>
      <c r="G82" s="69">
        <f t="shared" si="30"/>
        <v>0</v>
      </c>
      <c r="H82" s="40"/>
      <c r="I82" s="52">
        <f t="shared" si="31"/>
        <v>0</v>
      </c>
      <c r="J82" s="20"/>
      <c r="K82" s="66">
        <f t="shared" si="32"/>
        <v>0</v>
      </c>
      <c r="L82" s="42"/>
      <c r="M82" s="6"/>
      <c r="N82" s="6"/>
      <c r="O82" s="6"/>
      <c r="P82" s="6"/>
      <c r="Q82" s="6"/>
      <c r="R82" s="6"/>
      <c r="S82" s="6"/>
      <c r="T82" s="6"/>
      <c r="U82" s="6"/>
      <c r="V82" s="6"/>
      <c r="W82" s="6"/>
      <c r="X82" s="6"/>
      <c r="Y82" s="6"/>
      <c r="Z82" s="6"/>
    </row>
    <row r="83" ht="15.0" customHeight="1">
      <c r="A83" s="6"/>
      <c r="B83" s="20"/>
      <c r="C83" s="68"/>
      <c r="D83" s="69">
        <f t="shared" si="27"/>
        <v>0</v>
      </c>
      <c r="E83" s="69">
        <f t="shared" si="28"/>
        <v>0</v>
      </c>
      <c r="F83" s="69">
        <f t="shared" si="29"/>
        <v>0</v>
      </c>
      <c r="G83" s="69">
        <f t="shared" si="30"/>
        <v>0</v>
      </c>
      <c r="H83" s="40"/>
      <c r="I83" s="52">
        <f t="shared" si="31"/>
        <v>0</v>
      </c>
      <c r="J83" s="20"/>
      <c r="K83" s="66">
        <f t="shared" si="32"/>
        <v>0</v>
      </c>
      <c r="L83" s="42"/>
      <c r="M83" s="6"/>
      <c r="N83" s="6"/>
      <c r="O83" s="6"/>
      <c r="P83" s="6"/>
      <c r="Q83" s="6"/>
      <c r="R83" s="6"/>
      <c r="S83" s="6"/>
      <c r="T83" s="6"/>
      <c r="U83" s="6"/>
      <c r="V83" s="6"/>
      <c r="W83" s="6"/>
      <c r="X83" s="6"/>
      <c r="Y83" s="6"/>
      <c r="Z83" s="6"/>
    </row>
    <row r="84" ht="15.0" customHeight="1">
      <c r="A84" s="6"/>
      <c r="B84" s="20"/>
      <c r="C84" s="68"/>
      <c r="D84" s="69">
        <f t="shared" si="27"/>
        <v>0</v>
      </c>
      <c r="E84" s="69">
        <f t="shared" si="28"/>
        <v>0</v>
      </c>
      <c r="F84" s="69">
        <f t="shared" si="29"/>
        <v>0</v>
      </c>
      <c r="G84" s="69">
        <f t="shared" si="30"/>
        <v>0</v>
      </c>
      <c r="H84" s="40"/>
      <c r="I84" s="52">
        <f t="shared" si="31"/>
        <v>0</v>
      </c>
      <c r="J84" s="20"/>
      <c r="K84" s="66">
        <f t="shared" si="32"/>
        <v>0</v>
      </c>
      <c r="L84" s="42"/>
      <c r="M84" s="6"/>
      <c r="N84" s="6"/>
      <c r="O84" s="6"/>
      <c r="P84" s="6"/>
      <c r="Q84" s="6"/>
      <c r="R84" s="6"/>
      <c r="S84" s="6"/>
      <c r="T84" s="6"/>
      <c r="U84" s="6"/>
      <c r="V84" s="6"/>
      <c r="W84" s="6"/>
      <c r="X84" s="6"/>
      <c r="Y84" s="6"/>
      <c r="Z84" s="6"/>
    </row>
    <row r="85" ht="15.0" customHeight="1">
      <c r="A85" s="6"/>
      <c r="B85" s="20"/>
      <c r="C85" s="68"/>
      <c r="D85" s="69">
        <f t="shared" si="27"/>
        <v>0</v>
      </c>
      <c r="E85" s="69">
        <f t="shared" si="28"/>
        <v>0</v>
      </c>
      <c r="F85" s="69">
        <f t="shared" si="29"/>
        <v>0</v>
      </c>
      <c r="G85" s="69">
        <f t="shared" si="30"/>
        <v>0</v>
      </c>
      <c r="H85" s="40"/>
      <c r="I85" s="52">
        <f t="shared" si="31"/>
        <v>0</v>
      </c>
      <c r="J85" s="20"/>
      <c r="K85" s="66">
        <f t="shared" si="32"/>
        <v>0</v>
      </c>
      <c r="L85" s="42"/>
      <c r="M85" s="6"/>
      <c r="N85" s="6"/>
      <c r="O85" s="6"/>
      <c r="P85" s="6"/>
      <c r="Q85" s="6"/>
      <c r="R85" s="6"/>
      <c r="S85" s="6"/>
      <c r="T85" s="6"/>
      <c r="U85" s="6"/>
      <c r="V85" s="6"/>
      <c r="W85" s="6"/>
      <c r="X85" s="6"/>
      <c r="Y85" s="6"/>
      <c r="Z85" s="6"/>
    </row>
    <row r="86" ht="15.0" customHeight="1">
      <c r="A86" s="6"/>
      <c r="B86" s="20"/>
      <c r="C86" s="68"/>
      <c r="D86" s="69">
        <f t="shared" si="27"/>
        <v>0</v>
      </c>
      <c r="E86" s="69">
        <f t="shared" si="28"/>
        <v>0</v>
      </c>
      <c r="F86" s="69">
        <f t="shared" si="29"/>
        <v>0</v>
      </c>
      <c r="G86" s="69">
        <f t="shared" si="30"/>
        <v>0</v>
      </c>
      <c r="H86" s="40"/>
      <c r="I86" s="52">
        <f t="shared" si="31"/>
        <v>0</v>
      </c>
      <c r="J86" s="20"/>
      <c r="K86" s="66">
        <f t="shared" si="32"/>
        <v>0</v>
      </c>
      <c r="L86" s="42"/>
      <c r="M86" s="6"/>
      <c r="N86" s="6"/>
      <c r="O86" s="6"/>
      <c r="P86" s="6"/>
      <c r="Q86" s="6"/>
      <c r="R86" s="6"/>
      <c r="S86" s="6"/>
      <c r="T86" s="6"/>
      <c r="U86" s="6"/>
      <c r="V86" s="6"/>
      <c r="W86" s="6"/>
      <c r="X86" s="6"/>
      <c r="Y86" s="6"/>
      <c r="Z86" s="6"/>
    </row>
    <row r="87" ht="15.0" customHeight="1">
      <c r="A87" s="6"/>
      <c r="B87" s="20"/>
      <c r="C87" s="68"/>
      <c r="D87" s="69">
        <f t="shared" si="27"/>
        <v>0</v>
      </c>
      <c r="E87" s="69">
        <f t="shared" si="28"/>
        <v>0</v>
      </c>
      <c r="F87" s="69">
        <f t="shared" si="29"/>
        <v>0</v>
      </c>
      <c r="G87" s="69">
        <f t="shared" si="30"/>
        <v>0</v>
      </c>
      <c r="H87" s="40"/>
      <c r="I87" s="52">
        <f t="shared" si="31"/>
        <v>0</v>
      </c>
      <c r="J87" s="20"/>
      <c r="K87" s="66">
        <f t="shared" si="32"/>
        <v>0</v>
      </c>
      <c r="L87" s="42"/>
      <c r="M87" s="6"/>
      <c r="N87" s="6"/>
      <c r="O87" s="6"/>
      <c r="P87" s="6"/>
      <c r="Q87" s="6"/>
      <c r="R87" s="6"/>
      <c r="S87" s="6"/>
      <c r="T87" s="6"/>
      <c r="U87" s="6"/>
      <c r="V87" s="6"/>
      <c r="W87" s="6"/>
      <c r="X87" s="6"/>
      <c r="Y87" s="6"/>
      <c r="Z87" s="6"/>
    </row>
    <row r="88" ht="15.0" customHeight="1">
      <c r="A88" s="6"/>
      <c r="B88" s="20"/>
      <c r="C88" s="68"/>
      <c r="D88" s="69">
        <f t="shared" si="27"/>
        <v>0</v>
      </c>
      <c r="E88" s="69">
        <f t="shared" si="28"/>
        <v>0</v>
      </c>
      <c r="F88" s="69">
        <f t="shared" si="29"/>
        <v>0</v>
      </c>
      <c r="G88" s="69">
        <f t="shared" si="30"/>
        <v>0</v>
      </c>
      <c r="H88" s="40"/>
      <c r="I88" s="52">
        <f t="shared" si="31"/>
        <v>0</v>
      </c>
      <c r="J88" s="20"/>
      <c r="K88" s="66">
        <f t="shared" si="32"/>
        <v>0</v>
      </c>
      <c r="L88" s="70"/>
      <c r="M88" s="6"/>
      <c r="N88" s="6"/>
      <c r="O88" s="6"/>
      <c r="P88" s="6"/>
      <c r="Q88" s="6"/>
      <c r="R88" s="6"/>
      <c r="S88" s="6"/>
      <c r="T88" s="6"/>
      <c r="U88" s="6"/>
      <c r="V88" s="6"/>
      <c r="W88" s="6"/>
      <c r="X88" s="6"/>
      <c r="Y88" s="6"/>
      <c r="Z88" s="6"/>
    </row>
    <row r="89" ht="15.0" customHeight="1">
      <c r="A89" s="6"/>
      <c r="B89" s="29" t="s">
        <v>35</v>
      </c>
      <c r="C89" s="29"/>
      <c r="D89" s="29"/>
      <c r="E89" s="29"/>
      <c r="F89" s="29"/>
      <c r="G89" s="29"/>
      <c r="H89" s="55">
        <f>SUM(H79:H88)</f>
        <v>0</v>
      </c>
      <c r="I89" s="55"/>
      <c r="J89" s="55">
        <f t="shared" ref="J89:K89" si="33">SUM(J79:J88)</f>
        <v>0</v>
      </c>
      <c r="K89" s="71">
        <f t="shared" si="33"/>
        <v>0</v>
      </c>
      <c r="L89" s="6"/>
      <c r="M89" s="6"/>
      <c r="N89" s="6"/>
      <c r="O89" s="6"/>
      <c r="P89" s="6"/>
      <c r="Q89" s="6"/>
      <c r="R89" s="6"/>
      <c r="S89" s="6"/>
      <c r="T89" s="6"/>
      <c r="U89" s="6"/>
      <c r="V89" s="6"/>
      <c r="W89" s="6"/>
      <c r="X89" s="6"/>
      <c r="Y89" s="6"/>
      <c r="Z89" s="6"/>
    </row>
    <row r="90" ht="15.0" customHeight="1">
      <c r="A90" s="6"/>
      <c r="B90" s="6"/>
      <c r="C90" s="6"/>
      <c r="D90" s="6"/>
      <c r="E90" s="6"/>
      <c r="F90" s="6"/>
      <c r="G90" s="6"/>
      <c r="H90" s="6"/>
      <c r="I90" s="6"/>
      <c r="J90" s="6"/>
      <c r="K90" s="6"/>
      <c r="L90" s="6"/>
      <c r="M90" s="6"/>
      <c r="N90" s="6"/>
      <c r="O90" s="6"/>
      <c r="P90" s="6"/>
      <c r="Q90" s="6"/>
      <c r="R90" s="6"/>
      <c r="S90" s="6"/>
      <c r="T90" s="6"/>
      <c r="U90" s="6"/>
      <c r="V90" s="6"/>
      <c r="W90" s="6"/>
      <c r="X90" s="6"/>
      <c r="Y90" s="6"/>
    </row>
    <row r="91" ht="15.0" customHeight="1">
      <c r="A91" s="6"/>
      <c r="B91" s="6"/>
      <c r="C91" s="6"/>
      <c r="D91" s="6"/>
      <c r="E91" s="6"/>
      <c r="F91" s="6"/>
      <c r="G91" s="6"/>
      <c r="H91" s="6"/>
      <c r="I91" s="6"/>
      <c r="J91" s="6"/>
      <c r="K91" s="6"/>
      <c r="L91" s="6"/>
      <c r="M91" s="6"/>
      <c r="N91" s="6"/>
      <c r="O91" s="6"/>
      <c r="P91" s="6"/>
      <c r="Q91" s="6"/>
      <c r="R91" s="6"/>
      <c r="S91" s="6"/>
      <c r="T91" s="6"/>
      <c r="U91" s="6"/>
      <c r="V91" s="6"/>
      <c r="W91" s="6"/>
      <c r="X91" s="6"/>
      <c r="Y91" s="6"/>
    </row>
    <row r="92" ht="15.0" customHeight="1">
      <c r="A92" s="6"/>
      <c r="B92" s="3" t="s">
        <v>105</v>
      </c>
      <c r="C92" s="3"/>
      <c r="D92" s="3"/>
      <c r="E92" s="3"/>
      <c r="F92" s="3"/>
      <c r="G92" s="3"/>
      <c r="H92" s="3"/>
      <c r="I92" s="3"/>
      <c r="J92" s="3"/>
      <c r="K92" s="6"/>
      <c r="L92" s="6"/>
      <c r="M92" s="6"/>
      <c r="N92" s="6"/>
      <c r="O92" s="6"/>
      <c r="P92" s="6"/>
      <c r="Q92" s="6"/>
      <c r="R92" s="6"/>
      <c r="S92" s="6"/>
      <c r="T92" s="6"/>
      <c r="U92" s="6"/>
      <c r="V92" s="6"/>
      <c r="W92" s="6"/>
      <c r="X92" s="6"/>
      <c r="Y92" s="6"/>
    </row>
    <row r="93" ht="35.25" customHeight="1">
      <c r="A93" s="6"/>
      <c r="B93" s="3" t="s">
        <v>48</v>
      </c>
      <c r="C93" s="135" t="str">
        <f t="shared" ref="C93:H93" si="34">C78</f>
        <v>Årslønn</v>
      </c>
      <c r="D93" s="135" t="str">
        <f t="shared" si="34"/>
        <v>Timelønn</v>
      </c>
      <c r="E93" s="135" t="str">
        <f t="shared" si="34"/>
        <v>Feriepenger</v>
      </c>
      <c r="F93" s="3" t="str">
        <f t="shared" si="34"/>
        <v>Pensjon</v>
      </c>
      <c r="G93" s="135" t="str">
        <f t="shared" si="34"/>
        <v>Arbeidsiveravgift</v>
      </c>
      <c r="H93" s="135" t="str">
        <f t="shared" si="34"/>
        <v>Ant.timer pr uke</v>
      </c>
      <c r="I93" s="135"/>
      <c r="J93" s="3" t="str">
        <f t="shared" ref="J93:K93" si="35">J78</f>
        <v>Ant. uker</v>
      </c>
      <c r="K93" s="3" t="str">
        <f t="shared" si="35"/>
        <v>Utgift</v>
      </c>
      <c r="L93" s="32" t="s">
        <v>30</v>
      </c>
      <c r="M93" s="6"/>
      <c r="N93" s="6"/>
      <c r="O93" s="6"/>
      <c r="P93" s="6"/>
      <c r="Q93" s="6"/>
      <c r="R93" s="6"/>
      <c r="S93" s="6"/>
      <c r="T93" s="6"/>
      <c r="U93" s="6"/>
      <c r="V93" s="6"/>
      <c r="W93" s="6"/>
      <c r="X93" s="6"/>
      <c r="Y93" s="6"/>
      <c r="Z93" s="6"/>
    </row>
    <row r="94" ht="15.0" customHeight="1">
      <c r="A94" s="6"/>
      <c r="B94" s="20" t="s">
        <v>109</v>
      </c>
      <c r="C94" s="68">
        <v>450000.0</v>
      </c>
      <c r="D94" s="69">
        <f t="shared" ref="D94:D103" si="36">C94/$O$2</f>
        <v>230.7692308</v>
      </c>
      <c r="E94" s="69">
        <f t="shared" ref="E94:E103" si="37">D94*$O$3</f>
        <v>27.69230769</v>
      </c>
      <c r="F94" s="69">
        <f t="shared" ref="F94:F103" si="38">(D94+E94)*$O$4</f>
        <v>23.00307692</v>
      </c>
      <c r="G94" s="69">
        <f t="shared" ref="G94:G103" si="39">(D94+E94+F94)*$O$5</f>
        <v>39.68651077</v>
      </c>
      <c r="H94" s="40">
        <v>20.0</v>
      </c>
      <c r="I94" s="40">
        <f t="shared" ref="I94:I103" si="40">+H94*$O$6</f>
        <v>1.449275362</v>
      </c>
      <c r="J94" s="20">
        <v>27.0</v>
      </c>
      <c r="K94" s="133">
        <f>(D94+E94+F94+G94)*(H94+I94)*J94</f>
        <v>185988.3913</v>
      </c>
      <c r="L94" s="84"/>
      <c r="M94" s="6"/>
      <c r="N94" s="6"/>
      <c r="O94" s="6"/>
      <c r="P94" s="6"/>
      <c r="Q94" s="6"/>
      <c r="R94" s="6"/>
      <c r="S94" s="6"/>
      <c r="T94" s="6"/>
      <c r="U94" s="6"/>
      <c r="V94" s="6"/>
      <c r="W94" s="6"/>
      <c r="X94" s="6"/>
      <c r="Y94" s="6"/>
      <c r="Z94" s="6"/>
    </row>
    <row r="95" ht="15.0" customHeight="1">
      <c r="A95" s="6"/>
      <c r="B95" s="20"/>
      <c r="C95" s="68"/>
      <c r="D95" s="69">
        <f t="shared" si="36"/>
        <v>0</v>
      </c>
      <c r="E95" s="69">
        <f t="shared" si="37"/>
        <v>0</v>
      </c>
      <c r="F95" s="69">
        <f t="shared" si="38"/>
        <v>0</v>
      </c>
      <c r="G95" s="69">
        <f t="shared" si="39"/>
        <v>0</v>
      </c>
      <c r="H95" s="40"/>
      <c r="I95" s="40">
        <f t="shared" si="40"/>
        <v>0</v>
      </c>
      <c r="J95" s="20"/>
      <c r="K95" s="133">
        <f t="shared" ref="K95:K103" si="41">(D95+E95+F95+G95)*H95*J95</f>
        <v>0</v>
      </c>
      <c r="L95" s="67"/>
      <c r="M95" s="6"/>
      <c r="N95" s="6"/>
      <c r="O95" s="6"/>
      <c r="P95" s="6"/>
      <c r="Q95" s="6"/>
      <c r="R95" s="6"/>
      <c r="S95" s="6"/>
      <c r="T95" s="6"/>
      <c r="U95" s="6"/>
      <c r="V95" s="6"/>
      <c r="W95" s="6"/>
      <c r="X95" s="6"/>
      <c r="Y95" s="6"/>
      <c r="Z95" s="6"/>
    </row>
    <row r="96" ht="15.0" customHeight="1">
      <c r="A96" s="6"/>
      <c r="B96" s="20"/>
      <c r="C96" s="68"/>
      <c r="D96" s="69">
        <f t="shared" si="36"/>
        <v>0</v>
      </c>
      <c r="E96" s="69">
        <f t="shared" si="37"/>
        <v>0</v>
      </c>
      <c r="F96" s="69">
        <f t="shared" si="38"/>
        <v>0</v>
      </c>
      <c r="G96" s="69">
        <f t="shared" si="39"/>
        <v>0</v>
      </c>
      <c r="H96" s="40"/>
      <c r="I96" s="40">
        <f t="shared" si="40"/>
        <v>0</v>
      </c>
      <c r="J96" s="20"/>
      <c r="K96" s="133">
        <f t="shared" si="41"/>
        <v>0</v>
      </c>
      <c r="L96" s="42"/>
      <c r="M96" s="6"/>
      <c r="N96" s="6"/>
      <c r="O96" s="6"/>
      <c r="P96" s="6"/>
      <c r="Q96" s="6"/>
      <c r="R96" s="6"/>
      <c r="S96" s="6"/>
      <c r="T96" s="6"/>
      <c r="U96" s="6"/>
      <c r="V96" s="6"/>
      <c r="W96" s="6"/>
      <c r="X96" s="6"/>
      <c r="Y96" s="6"/>
      <c r="Z96" s="6"/>
    </row>
    <row r="97" ht="15.0" customHeight="1">
      <c r="A97" s="6"/>
      <c r="B97" s="20"/>
      <c r="C97" s="68"/>
      <c r="D97" s="69">
        <f t="shared" si="36"/>
        <v>0</v>
      </c>
      <c r="E97" s="69">
        <f t="shared" si="37"/>
        <v>0</v>
      </c>
      <c r="F97" s="69">
        <f t="shared" si="38"/>
        <v>0</v>
      </c>
      <c r="G97" s="69">
        <f t="shared" si="39"/>
        <v>0</v>
      </c>
      <c r="H97" s="40"/>
      <c r="I97" s="40">
        <f t="shared" si="40"/>
        <v>0</v>
      </c>
      <c r="J97" s="20"/>
      <c r="K97" s="133">
        <f t="shared" si="41"/>
        <v>0</v>
      </c>
      <c r="L97" s="42"/>
      <c r="M97" s="6"/>
      <c r="N97" s="6"/>
      <c r="O97" s="6"/>
      <c r="P97" s="6"/>
      <c r="Q97" s="6"/>
      <c r="R97" s="6"/>
      <c r="S97" s="6"/>
      <c r="T97" s="6"/>
      <c r="U97" s="6"/>
      <c r="V97" s="6"/>
      <c r="W97" s="6"/>
      <c r="X97" s="6"/>
      <c r="Y97" s="6"/>
      <c r="Z97" s="6"/>
    </row>
    <row r="98" ht="15.0" customHeight="1">
      <c r="A98" s="6"/>
      <c r="B98" s="20"/>
      <c r="C98" s="68"/>
      <c r="D98" s="69">
        <f t="shared" si="36"/>
        <v>0</v>
      </c>
      <c r="E98" s="69">
        <f t="shared" si="37"/>
        <v>0</v>
      </c>
      <c r="F98" s="69">
        <f t="shared" si="38"/>
        <v>0</v>
      </c>
      <c r="G98" s="69">
        <f t="shared" si="39"/>
        <v>0</v>
      </c>
      <c r="H98" s="40"/>
      <c r="I98" s="40">
        <f t="shared" si="40"/>
        <v>0</v>
      </c>
      <c r="J98" s="20"/>
      <c r="K98" s="133">
        <f t="shared" si="41"/>
        <v>0</v>
      </c>
      <c r="L98" s="42"/>
      <c r="M98" s="6"/>
      <c r="N98" s="6"/>
      <c r="O98" s="6"/>
      <c r="P98" s="6"/>
      <c r="Q98" s="6"/>
      <c r="R98" s="6"/>
      <c r="S98" s="6"/>
      <c r="T98" s="6"/>
      <c r="U98" s="6"/>
      <c r="V98" s="6"/>
      <c r="W98" s="6"/>
      <c r="X98" s="6"/>
      <c r="Y98" s="6"/>
      <c r="Z98" s="6"/>
    </row>
    <row r="99" ht="15.0" customHeight="1">
      <c r="A99" s="6"/>
      <c r="B99" s="20"/>
      <c r="C99" s="68"/>
      <c r="D99" s="69">
        <f t="shared" si="36"/>
        <v>0</v>
      </c>
      <c r="E99" s="69">
        <f t="shared" si="37"/>
        <v>0</v>
      </c>
      <c r="F99" s="69">
        <f t="shared" si="38"/>
        <v>0</v>
      </c>
      <c r="G99" s="69">
        <f t="shared" si="39"/>
        <v>0</v>
      </c>
      <c r="H99" s="40"/>
      <c r="I99" s="40">
        <f t="shared" si="40"/>
        <v>0</v>
      </c>
      <c r="J99" s="20"/>
      <c r="K99" s="133">
        <f t="shared" si="41"/>
        <v>0</v>
      </c>
      <c r="L99" s="42"/>
      <c r="M99" s="6"/>
      <c r="N99" s="6"/>
      <c r="O99" s="6"/>
      <c r="P99" s="6"/>
      <c r="Q99" s="6"/>
      <c r="R99" s="6"/>
      <c r="S99" s="6"/>
      <c r="T99" s="6"/>
      <c r="U99" s="6"/>
      <c r="V99" s="6"/>
      <c r="W99" s="6"/>
      <c r="X99" s="6"/>
      <c r="Y99" s="6"/>
      <c r="Z99" s="6"/>
    </row>
    <row r="100" ht="15.0" customHeight="1">
      <c r="A100" s="6"/>
      <c r="B100" s="20"/>
      <c r="C100" s="68"/>
      <c r="D100" s="69">
        <f t="shared" si="36"/>
        <v>0</v>
      </c>
      <c r="E100" s="69">
        <f t="shared" si="37"/>
        <v>0</v>
      </c>
      <c r="F100" s="69">
        <f t="shared" si="38"/>
        <v>0</v>
      </c>
      <c r="G100" s="69">
        <f t="shared" si="39"/>
        <v>0</v>
      </c>
      <c r="H100" s="40"/>
      <c r="I100" s="40">
        <f t="shared" si="40"/>
        <v>0</v>
      </c>
      <c r="J100" s="20"/>
      <c r="K100" s="133">
        <f t="shared" si="41"/>
        <v>0</v>
      </c>
      <c r="L100" s="42"/>
      <c r="M100" s="6"/>
      <c r="N100" s="6"/>
      <c r="O100" s="6"/>
      <c r="P100" s="6"/>
      <c r="Q100" s="6"/>
      <c r="R100" s="6"/>
      <c r="S100" s="6"/>
      <c r="T100" s="6"/>
      <c r="U100" s="6"/>
      <c r="V100" s="6"/>
      <c r="W100" s="6"/>
      <c r="X100" s="6"/>
      <c r="Y100" s="6"/>
      <c r="Z100" s="6"/>
    </row>
    <row r="101" ht="15.0" customHeight="1">
      <c r="A101" s="6"/>
      <c r="B101" s="20"/>
      <c r="C101" s="68"/>
      <c r="D101" s="69">
        <f t="shared" si="36"/>
        <v>0</v>
      </c>
      <c r="E101" s="69">
        <f t="shared" si="37"/>
        <v>0</v>
      </c>
      <c r="F101" s="69">
        <f t="shared" si="38"/>
        <v>0</v>
      </c>
      <c r="G101" s="69">
        <f t="shared" si="39"/>
        <v>0</v>
      </c>
      <c r="H101" s="40"/>
      <c r="I101" s="40">
        <f t="shared" si="40"/>
        <v>0</v>
      </c>
      <c r="J101" s="20"/>
      <c r="K101" s="133">
        <f t="shared" si="41"/>
        <v>0</v>
      </c>
      <c r="L101" s="42"/>
      <c r="M101" s="6"/>
      <c r="N101" s="6"/>
      <c r="O101" s="6"/>
      <c r="P101" s="6"/>
      <c r="Q101" s="6"/>
      <c r="R101" s="6"/>
      <c r="S101" s="6"/>
      <c r="T101" s="6"/>
      <c r="U101" s="6"/>
      <c r="V101" s="6"/>
      <c r="W101" s="6"/>
      <c r="X101" s="6"/>
      <c r="Y101" s="6"/>
      <c r="Z101" s="6"/>
    </row>
    <row r="102" ht="15.0" customHeight="1">
      <c r="A102" s="6"/>
      <c r="B102" s="20"/>
      <c r="C102" s="68"/>
      <c r="D102" s="69">
        <f t="shared" si="36"/>
        <v>0</v>
      </c>
      <c r="E102" s="69">
        <f t="shared" si="37"/>
        <v>0</v>
      </c>
      <c r="F102" s="69">
        <f t="shared" si="38"/>
        <v>0</v>
      </c>
      <c r="G102" s="69">
        <f t="shared" si="39"/>
        <v>0</v>
      </c>
      <c r="H102" s="40"/>
      <c r="I102" s="40">
        <f t="shared" si="40"/>
        <v>0</v>
      </c>
      <c r="J102" s="20"/>
      <c r="K102" s="133">
        <f t="shared" si="41"/>
        <v>0</v>
      </c>
      <c r="L102" s="42"/>
      <c r="M102" s="6"/>
      <c r="N102" s="6"/>
      <c r="O102" s="6"/>
      <c r="P102" s="6"/>
      <c r="Q102" s="6"/>
      <c r="R102" s="6"/>
      <c r="S102" s="6"/>
      <c r="T102" s="6"/>
      <c r="U102" s="6"/>
      <c r="V102" s="6"/>
      <c r="W102" s="6"/>
      <c r="X102" s="6"/>
      <c r="Y102" s="6"/>
      <c r="Z102" s="6"/>
    </row>
    <row r="103" ht="15.0" customHeight="1">
      <c r="A103" s="6"/>
      <c r="B103" s="20"/>
      <c r="C103" s="68"/>
      <c r="D103" s="69">
        <f t="shared" si="36"/>
        <v>0</v>
      </c>
      <c r="E103" s="69">
        <f t="shared" si="37"/>
        <v>0</v>
      </c>
      <c r="F103" s="69">
        <f t="shared" si="38"/>
        <v>0</v>
      </c>
      <c r="G103" s="69">
        <f t="shared" si="39"/>
        <v>0</v>
      </c>
      <c r="H103" s="40"/>
      <c r="I103" s="40">
        <f t="shared" si="40"/>
        <v>0</v>
      </c>
      <c r="J103" s="20"/>
      <c r="K103" s="133">
        <f t="shared" si="41"/>
        <v>0</v>
      </c>
      <c r="L103" s="70"/>
      <c r="M103" s="6"/>
      <c r="N103" s="6"/>
      <c r="O103" s="6"/>
      <c r="P103" s="6"/>
      <c r="Q103" s="6"/>
      <c r="R103" s="6"/>
      <c r="S103" s="6"/>
      <c r="T103" s="6"/>
      <c r="U103" s="6"/>
      <c r="V103" s="6"/>
      <c r="W103" s="6"/>
      <c r="X103" s="6"/>
      <c r="Y103" s="6"/>
      <c r="Z103" s="6"/>
    </row>
    <row r="104" ht="15.0" customHeight="1">
      <c r="A104" s="6"/>
      <c r="B104" s="29" t="s">
        <v>35</v>
      </c>
      <c r="C104" s="29"/>
      <c r="D104" s="29"/>
      <c r="E104" s="29"/>
      <c r="F104" s="29"/>
      <c r="G104" s="29"/>
      <c r="H104" s="55">
        <f>SUM(H94:H103)</f>
        <v>20</v>
      </c>
      <c r="I104" s="55"/>
      <c r="J104" s="55">
        <f t="shared" ref="J104:K104" si="42">SUM(J94:J103)</f>
        <v>27</v>
      </c>
      <c r="K104" s="71">
        <f t="shared" si="42"/>
        <v>185988.3913</v>
      </c>
      <c r="L104" s="6"/>
      <c r="M104" s="6"/>
      <c r="N104" s="6"/>
      <c r="O104" s="6"/>
      <c r="P104" s="6"/>
      <c r="Q104" s="6"/>
      <c r="R104" s="6"/>
      <c r="S104" s="6"/>
      <c r="T104" s="6"/>
      <c r="U104" s="6"/>
      <c r="V104" s="6"/>
      <c r="W104" s="6"/>
      <c r="X104" s="6"/>
      <c r="Y104" s="6"/>
      <c r="Z104" s="6"/>
    </row>
    <row r="105" ht="15.0" customHeight="1">
      <c r="A105" s="6"/>
      <c r="B105" s="3"/>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0" customHeight="1">
      <c r="A106" s="6"/>
      <c r="B106" s="3"/>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0" customHeight="1">
      <c r="A107" s="6"/>
      <c r="B107" s="3"/>
      <c r="C107" s="6"/>
      <c r="D107" s="6"/>
      <c r="E107" s="6"/>
      <c r="F107" s="6"/>
      <c r="G107" s="6"/>
      <c r="H107" s="85" t="s">
        <v>61</v>
      </c>
      <c r="I107" s="86"/>
      <c r="J107" s="87">
        <f>+K57+K72+K89+K104</f>
        <v>437438.9405</v>
      </c>
      <c r="M107" s="6"/>
      <c r="N107" s="6"/>
      <c r="O107" s="6"/>
      <c r="P107" s="6"/>
      <c r="Q107" s="6"/>
      <c r="R107" s="6"/>
      <c r="S107" s="6"/>
      <c r="T107" s="6"/>
      <c r="U107" s="6"/>
      <c r="V107" s="6"/>
      <c r="W107" s="6"/>
      <c r="X107" s="6"/>
      <c r="Y107" s="6"/>
      <c r="Z107" s="6"/>
    </row>
    <row r="108" ht="15.0" customHeight="1">
      <c r="A108" s="6"/>
      <c r="B108" s="3"/>
      <c r="C108" s="6"/>
      <c r="D108" s="6"/>
      <c r="E108" s="6"/>
      <c r="G108" s="6"/>
      <c r="H108" s="85" t="s">
        <v>62</v>
      </c>
      <c r="I108" s="86"/>
      <c r="J108" s="87"/>
      <c r="K108" s="6" t="s">
        <v>63</v>
      </c>
      <c r="M108" s="6"/>
      <c r="N108" s="6"/>
      <c r="O108" s="6"/>
      <c r="P108" s="6"/>
      <c r="Q108" s="6"/>
      <c r="R108" s="6"/>
      <c r="S108" s="6"/>
      <c r="T108" s="6"/>
      <c r="U108" s="6"/>
      <c r="V108" s="6"/>
      <c r="W108" s="6"/>
      <c r="X108" s="6"/>
      <c r="Y108" s="6"/>
      <c r="Z108" s="6"/>
    </row>
    <row r="109" ht="15.0" customHeight="1">
      <c r="A109" s="6"/>
      <c r="B109" s="3"/>
      <c r="C109" s="6"/>
      <c r="D109" s="6"/>
      <c r="E109" s="6"/>
      <c r="G109" s="6"/>
      <c r="H109" s="85" t="s">
        <v>64</v>
      </c>
      <c r="I109" s="86"/>
      <c r="J109" s="87"/>
      <c r="K109" s="6" t="s">
        <v>63</v>
      </c>
      <c r="M109" s="6"/>
      <c r="N109" s="6"/>
      <c r="O109" s="6"/>
      <c r="P109" s="6"/>
      <c r="Q109" s="6"/>
      <c r="R109" s="6"/>
      <c r="S109" s="6"/>
      <c r="T109" s="6"/>
      <c r="U109" s="6"/>
      <c r="V109" s="6"/>
      <c r="W109" s="6"/>
      <c r="X109" s="6"/>
      <c r="Y109" s="6"/>
      <c r="Z109" s="6"/>
    </row>
    <row r="110" ht="15.0" customHeight="1">
      <c r="A110" s="6"/>
      <c r="B110" s="3"/>
      <c r="C110" s="6"/>
      <c r="D110" s="6"/>
      <c r="E110" s="6"/>
      <c r="F110" s="6"/>
      <c r="G110" s="6"/>
      <c r="H110" s="85" t="s">
        <v>65</v>
      </c>
      <c r="I110" s="86"/>
      <c r="J110" s="87">
        <f>J107-J108-J109</f>
        <v>437438.9405</v>
      </c>
      <c r="M110" s="6"/>
      <c r="N110" s="6"/>
      <c r="O110" s="6"/>
      <c r="P110" s="6"/>
      <c r="Q110" s="6"/>
      <c r="R110" s="6"/>
      <c r="S110" s="6"/>
      <c r="T110" s="6"/>
      <c r="U110" s="6"/>
      <c r="V110" s="6"/>
      <c r="W110" s="6"/>
      <c r="X110" s="6"/>
      <c r="Y110" s="6"/>
      <c r="Z110" s="6"/>
    </row>
    <row r="111" ht="15.0" customHeight="1">
      <c r="A111" s="6"/>
      <c r="B111" s="3"/>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0" customHeight="1">
      <c r="A112" s="6"/>
      <c r="B112" s="3" t="s">
        <v>66</v>
      </c>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0" customHeight="1">
      <c r="A113" s="6"/>
      <c r="B113" s="6" t="s">
        <v>67</v>
      </c>
      <c r="C113" s="6"/>
      <c r="D113" s="88">
        <f>((D13*F13+D14*F14+D15*F15+D16*F16+D17*F17+D18*F18+D19*F19+D20*F20)*1.2)+(D28*F28+D29*F29+D30*F30+D31*F31+D32*F32+D33*F33+D34*F34+D35*F35)+G24</f>
        <v>408.8</v>
      </c>
      <c r="E113" s="6"/>
      <c r="F113" s="6" t="s">
        <v>68</v>
      </c>
      <c r="G113" s="6"/>
      <c r="H113" s="6"/>
      <c r="I113" s="6"/>
      <c r="J113" s="89">
        <f>E13*F13+E14*F14+E15*F15+E16*F16+E17*F17+E18*F18+E19*F19+E20*F20+E28*F28+E29*F29+E30*F30+E31*F31+E32*F32+E33*F33+E34*F34+E35*F35+H24</f>
        <v>830</v>
      </c>
      <c r="K113" s="6"/>
      <c r="L113" s="6"/>
      <c r="M113" s="6"/>
      <c r="N113" s="6"/>
      <c r="O113" s="6"/>
      <c r="P113" s="6"/>
      <c r="Q113" s="6"/>
      <c r="R113" s="6"/>
      <c r="S113" s="6"/>
      <c r="T113" s="6"/>
      <c r="U113" s="6"/>
      <c r="V113" s="6"/>
      <c r="W113" s="6"/>
      <c r="X113" s="6"/>
      <c r="Y113" s="6"/>
      <c r="Z113" s="6"/>
    </row>
    <row r="114" ht="15.0" customHeight="1">
      <c r="A114" s="6"/>
      <c r="B114" s="6" t="s">
        <v>69</v>
      </c>
      <c r="C114" s="6"/>
      <c r="D114" s="88">
        <f>G40</f>
        <v>425</v>
      </c>
      <c r="E114" s="88"/>
      <c r="F114" s="6" t="s">
        <v>70</v>
      </c>
      <c r="G114" s="6"/>
      <c r="H114" s="6"/>
      <c r="I114" s="6"/>
      <c r="J114" s="88">
        <f>+H40</f>
        <v>888.6956522</v>
      </c>
      <c r="K114" s="6"/>
      <c r="L114" s="6"/>
      <c r="M114" s="6"/>
      <c r="N114" s="6"/>
      <c r="O114" s="6"/>
      <c r="P114" s="6"/>
      <c r="Q114" s="6"/>
      <c r="R114" s="6"/>
      <c r="S114" s="6"/>
      <c r="T114" s="6"/>
      <c r="U114" s="6"/>
      <c r="V114" s="6"/>
      <c r="W114" s="6"/>
      <c r="X114" s="6"/>
      <c r="Y114" s="6"/>
      <c r="Z114" s="6"/>
    </row>
    <row r="115" ht="15.0" customHeight="1">
      <c r="A115" s="6"/>
      <c r="B115" s="6" t="s">
        <v>71</v>
      </c>
      <c r="C115" s="6"/>
      <c r="D115" s="89">
        <f>H47*J47+H48*J48+H49*J49+H50*J50+H51*J51+H52*J52+H53*J53+H54*J54+H55*J55+H56*J56+H79*J79+H80*J80+H81*J81+H82*J82+H83*J83+H84*J84+H85*J85+H86*J86+H87*J87+H88*J88+(I47*J47)+(I48*J48)+(I49*J49)+(I50*J50)+(I51*J51)+(I52*J52)+(I53*J53)+(I54*J54)+(I55*J55)+(I56*J56)+I79*J79+I80*J80+I81*J81+I82*J82+I83*J83+I84*J84+I85*J85+I86*J86+I87*J87+I88*J88</f>
        <v>425</v>
      </c>
      <c r="E115" s="6"/>
      <c r="F115" s="6" t="s">
        <v>72</v>
      </c>
      <c r="G115" s="6"/>
      <c r="H115" s="6"/>
      <c r="I115" s="6"/>
      <c r="J115" s="88">
        <f>(H62+I62)*J62+(H63+I63)*J63+(H64+I64)*J64+(H65+I65)*J65+(H66+I66)*J66+(H67+I67)*J67+(H68+I68)*J68+(H69+I69)*J69+(H70+I70)*J70+(H71+I71)*J71+(H94+I94)*J94+(H95+I95)*J95+(H96+I96)*J96+(H97+I97)*J97+(H98+I98)*J98+(H99+I99)*J99+(H100+I100)*J100+(H101+I101)*J101+(H102+I102)*J102+(H103+I103)*J103</f>
        <v>888.6956522</v>
      </c>
      <c r="K115" s="6"/>
      <c r="L115" s="6"/>
      <c r="M115" s="6"/>
      <c r="N115" s="6"/>
      <c r="O115" s="6"/>
      <c r="P115" s="6"/>
      <c r="Q115" s="6"/>
      <c r="R115" s="6"/>
      <c r="S115" s="6"/>
      <c r="T115" s="6"/>
      <c r="U115" s="6"/>
      <c r="V115" s="6"/>
      <c r="W115" s="6"/>
      <c r="X115" s="6"/>
      <c r="Y115" s="6"/>
      <c r="Z115" s="6"/>
    </row>
    <row r="116" ht="15.0" customHeight="1">
      <c r="A116" s="6"/>
      <c r="B116" s="90" t="s">
        <v>73</v>
      </c>
      <c r="C116" s="90"/>
      <c r="D116" s="91">
        <f>+D114-D115</f>
        <v>0</v>
      </c>
      <c r="E116" s="6"/>
      <c r="F116" s="90" t="s">
        <v>73</v>
      </c>
      <c r="G116" s="90"/>
      <c r="H116" s="91"/>
      <c r="I116" s="90"/>
      <c r="J116" s="91">
        <f>+J114-J115</f>
        <v>0</v>
      </c>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0" customHeight="1">
      <c r="A118" s="6"/>
      <c r="B118" s="6"/>
      <c r="C118" s="6"/>
      <c r="D118" s="92"/>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93" t="s">
        <v>74</v>
      </c>
      <c r="E119" s="94"/>
      <c r="F119" s="94"/>
      <c r="G119" s="94"/>
      <c r="H119" s="94"/>
      <c r="I119" s="6"/>
      <c r="J119" s="6"/>
      <c r="K119" s="6"/>
      <c r="L119" s="6"/>
      <c r="M119" s="6"/>
      <c r="N119" s="6"/>
      <c r="O119" s="6"/>
      <c r="P119" s="6"/>
      <c r="Q119" s="6"/>
      <c r="R119" s="6"/>
      <c r="S119" s="6"/>
      <c r="T119" s="6"/>
      <c r="U119" s="6"/>
      <c r="V119" s="6"/>
      <c r="W119" s="6"/>
      <c r="X119" s="6"/>
      <c r="Y119" s="6"/>
      <c r="Z119" s="6"/>
    </row>
    <row r="120" ht="15.75" customHeight="1">
      <c r="A120" s="6"/>
      <c r="B120" s="95" t="s">
        <v>75</v>
      </c>
      <c r="C120" s="22"/>
      <c r="D120" s="22"/>
      <c r="E120" s="136" t="s">
        <v>110</v>
      </c>
      <c r="F120" s="22"/>
      <c r="G120" s="22"/>
      <c r="H120" s="23"/>
      <c r="I120" s="6"/>
      <c r="J120" s="6"/>
      <c r="K120" s="6"/>
      <c r="L120" s="6"/>
      <c r="M120" s="6"/>
      <c r="N120" s="6"/>
      <c r="O120" s="6"/>
      <c r="P120" s="6"/>
      <c r="Q120" s="6"/>
      <c r="R120" s="6"/>
      <c r="S120" s="6"/>
      <c r="T120" s="6"/>
      <c r="U120" s="6"/>
      <c r="V120" s="6"/>
      <c r="W120" s="6"/>
      <c r="X120" s="6"/>
      <c r="Y120" s="6"/>
      <c r="Z120" s="6"/>
    </row>
    <row r="121" ht="15.75" customHeight="1">
      <c r="A121" s="6"/>
      <c r="B121" s="97" t="s">
        <v>77</v>
      </c>
      <c r="C121" s="98" t="s">
        <v>78</v>
      </c>
      <c r="D121" s="98" t="s">
        <v>79</v>
      </c>
      <c r="E121" s="98" t="s">
        <v>80</v>
      </c>
      <c r="F121" s="98" t="s">
        <v>81</v>
      </c>
      <c r="G121" s="98" t="s">
        <v>82</v>
      </c>
      <c r="H121" s="98" t="s">
        <v>83</v>
      </c>
      <c r="I121" s="6"/>
      <c r="J121" s="6"/>
      <c r="K121" s="6"/>
      <c r="L121" s="6"/>
      <c r="M121" s="6"/>
      <c r="N121" s="6"/>
      <c r="O121" s="6"/>
      <c r="P121" s="6"/>
      <c r="Q121" s="6"/>
      <c r="R121" s="6"/>
      <c r="S121" s="6"/>
      <c r="T121" s="6"/>
      <c r="U121" s="6"/>
      <c r="V121" s="6"/>
      <c r="W121" s="6"/>
      <c r="X121" s="6"/>
      <c r="Y121" s="6"/>
      <c r="Z121" s="6"/>
    </row>
    <row r="122" ht="15.75" customHeight="1">
      <c r="A122" s="6"/>
      <c r="B122" s="99" t="s">
        <v>84</v>
      </c>
      <c r="C122" s="100"/>
      <c r="D122" s="100"/>
      <c r="E122" s="100"/>
      <c r="F122" s="100"/>
      <c r="G122" s="100"/>
      <c r="H122" s="100"/>
      <c r="I122" s="6"/>
      <c r="J122" s="6"/>
      <c r="K122" s="6"/>
      <c r="L122" s="6"/>
      <c r="M122" s="6"/>
      <c r="N122" s="6"/>
      <c r="O122" s="6"/>
      <c r="P122" s="6"/>
      <c r="Q122" s="6"/>
      <c r="R122" s="6"/>
      <c r="S122" s="6"/>
      <c r="T122" s="6"/>
      <c r="U122" s="6"/>
      <c r="V122" s="6"/>
      <c r="W122" s="6"/>
      <c r="X122" s="6"/>
      <c r="Y122" s="6"/>
      <c r="Z122" s="6"/>
    </row>
    <row r="123" ht="15.75" customHeight="1">
      <c r="A123" s="6"/>
      <c r="B123" s="101">
        <v>13710.0</v>
      </c>
      <c r="C123" s="102">
        <v>6310.0</v>
      </c>
      <c r="D123" s="102">
        <v>2113.0</v>
      </c>
      <c r="E123" s="102">
        <v>0.0</v>
      </c>
      <c r="F123" s="102">
        <v>0.0</v>
      </c>
      <c r="G123" s="102">
        <v>4335.0</v>
      </c>
      <c r="H123" s="103">
        <f>+K57+K72-J108</f>
        <v>251450.5492</v>
      </c>
      <c r="I123" s="6"/>
      <c r="J123" s="6"/>
      <c r="K123" s="6"/>
      <c r="L123" s="6"/>
      <c r="M123" s="6"/>
      <c r="N123" s="6"/>
      <c r="O123" s="6"/>
      <c r="P123" s="6"/>
      <c r="Q123" s="6"/>
      <c r="R123" s="6"/>
      <c r="S123" s="6"/>
      <c r="T123" s="6"/>
      <c r="U123" s="6"/>
      <c r="V123" s="6"/>
      <c r="W123" s="6"/>
      <c r="X123" s="6"/>
      <c r="Y123" s="6"/>
      <c r="Z123" s="6"/>
    </row>
    <row r="124" ht="15.75" customHeight="1">
      <c r="A124" s="6"/>
      <c r="B124" s="99" t="s">
        <v>85</v>
      </c>
      <c r="C124" s="100"/>
      <c r="D124" s="100"/>
      <c r="E124" s="100"/>
      <c r="F124" s="100"/>
      <c r="G124" s="100"/>
      <c r="H124" s="100"/>
      <c r="I124" s="6"/>
      <c r="J124" s="6"/>
      <c r="K124" s="6"/>
      <c r="L124" s="6"/>
      <c r="M124" s="6"/>
      <c r="N124" s="6"/>
      <c r="O124" s="6"/>
      <c r="P124" s="6"/>
      <c r="Q124" s="6"/>
      <c r="R124" s="6"/>
      <c r="S124" s="6"/>
      <c r="T124" s="6"/>
      <c r="U124" s="6"/>
      <c r="V124" s="6"/>
      <c r="W124" s="6"/>
      <c r="X124" s="6"/>
      <c r="Y124" s="6"/>
      <c r="Z124" s="6"/>
    </row>
    <row r="125" ht="15.75" customHeight="1">
      <c r="A125" s="6"/>
      <c r="B125" s="101">
        <v>13710.0</v>
      </c>
      <c r="C125" s="102">
        <v>6312.0</v>
      </c>
      <c r="D125" s="102">
        <v>2112.0</v>
      </c>
      <c r="E125" s="102">
        <v>0.0</v>
      </c>
      <c r="F125" s="102">
        <v>0.0</v>
      </c>
      <c r="G125" s="102">
        <v>4335.0</v>
      </c>
      <c r="H125" s="103">
        <f>+K89+K104-J109</f>
        <v>185988.3913</v>
      </c>
      <c r="I125" s="6"/>
      <c r="J125" s="6"/>
      <c r="K125" s="6"/>
      <c r="L125" s="6"/>
      <c r="M125" s="6"/>
      <c r="N125" s="6"/>
      <c r="O125" s="6"/>
      <c r="P125" s="6"/>
      <c r="Q125" s="6"/>
      <c r="R125" s="6"/>
      <c r="S125" s="6"/>
      <c r="T125" s="6"/>
      <c r="U125" s="6"/>
      <c r="V125" s="6"/>
      <c r="W125" s="6"/>
      <c r="X125" s="6"/>
      <c r="Y125" s="6"/>
      <c r="Z125" s="6"/>
    </row>
    <row r="126" ht="15.75" customHeight="1">
      <c r="A126" s="6"/>
      <c r="B126" s="94"/>
      <c r="C126" s="94"/>
      <c r="D126" s="94"/>
      <c r="E126" s="94"/>
      <c r="F126" s="94"/>
      <c r="G126" s="94"/>
      <c r="H126" s="94"/>
      <c r="I126" s="6"/>
      <c r="J126" s="6"/>
      <c r="K126" s="6"/>
      <c r="L126" s="6"/>
      <c r="M126" s="6"/>
      <c r="N126" s="6"/>
      <c r="O126" s="6"/>
      <c r="P126" s="6"/>
      <c r="Q126" s="6"/>
      <c r="R126" s="6"/>
      <c r="S126" s="6"/>
      <c r="T126" s="6"/>
      <c r="U126" s="6"/>
      <c r="V126" s="6"/>
      <c r="W126" s="6"/>
      <c r="X126" s="6"/>
      <c r="Y126" s="6"/>
      <c r="Z126" s="6"/>
    </row>
    <row r="127" ht="15.75" customHeight="1">
      <c r="A127" s="6"/>
      <c r="B127" s="104" t="s">
        <v>86</v>
      </c>
      <c r="C127" s="105" t="s">
        <v>87</v>
      </c>
      <c r="D127" s="106"/>
      <c r="E127" s="107"/>
      <c r="F127" s="108" t="s">
        <v>86</v>
      </c>
      <c r="G127" s="109" t="s">
        <v>88</v>
      </c>
      <c r="H127" s="107"/>
      <c r="I127" s="6"/>
      <c r="J127" s="6"/>
      <c r="K127" s="6"/>
      <c r="L127" s="6"/>
      <c r="M127" s="6"/>
      <c r="N127" s="6"/>
      <c r="O127" s="6"/>
      <c r="P127" s="6"/>
      <c r="Q127" s="6"/>
      <c r="R127" s="6"/>
      <c r="S127" s="6"/>
      <c r="T127" s="6"/>
      <c r="U127" s="6"/>
      <c r="V127" s="6"/>
      <c r="W127" s="6"/>
      <c r="X127" s="6"/>
      <c r="Y127" s="6"/>
      <c r="Z127" s="6"/>
    </row>
    <row r="128" ht="15.75" customHeight="1">
      <c r="A128" s="6"/>
      <c r="B128" s="110"/>
      <c r="C128" s="111"/>
      <c r="D128" s="112"/>
      <c r="E128" s="113"/>
      <c r="F128" s="114"/>
      <c r="G128" s="111"/>
      <c r="H128" s="113"/>
      <c r="I128" s="6"/>
      <c r="J128" s="6"/>
      <c r="K128" s="6"/>
      <c r="L128" s="6"/>
      <c r="M128" s="6"/>
      <c r="N128" s="6"/>
      <c r="O128" s="6"/>
      <c r="P128" s="6"/>
      <c r="Q128" s="6"/>
      <c r="R128" s="6"/>
      <c r="S128" s="6"/>
      <c r="T128" s="6"/>
      <c r="U128" s="6"/>
      <c r="V128" s="6"/>
      <c r="W128" s="6"/>
      <c r="X128" s="6"/>
      <c r="Y128" s="6"/>
      <c r="Z128" s="6"/>
    </row>
    <row r="129" ht="15.75" customHeight="1">
      <c r="A129" s="6"/>
      <c r="B129" s="115"/>
      <c r="C129" s="116" t="s">
        <v>89</v>
      </c>
      <c r="D129" s="22"/>
      <c r="E129" s="23"/>
      <c r="F129" s="117"/>
      <c r="G129" s="118" t="s">
        <v>90</v>
      </c>
      <c r="H129" s="23"/>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90" t="s">
        <v>91</v>
      </c>
      <c r="H132" s="119">
        <f>H123+H125-J110</f>
        <v>0</v>
      </c>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ht="15.75" customHeight="1">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ht="15.75" customHeight="1">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ht="15.75" customHeight="1">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ht="15.75" customHeight="1">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row r="1005" ht="15.75" customHeight="1">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row>
    <row r="1006" ht="15.75" customHeight="1">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row>
    <row r="1007" ht="15.75" customHeight="1">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row>
    <row r="1008" ht="15.75" customHeight="1">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row>
    <row r="1009" ht="15.75" customHeight="1">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row>
    <row r="1010" ht="15.75" customHeight="1">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row>
    <row r="1011" ht="15.75" customHeight="1">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row>
    <row r="1012" ht="15.75" customHeight="1">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row>
    <row r="1013" ht="15.75" customHeight="1">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row>
    <row r="1014" ht="15.75" customHeight="1">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row>
    <row r="1015" ht="15.75" customHeight="1">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row>
    <row r="1016" ht="15.75" customHeight="1">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row>
    <row r="1017" ht="15.75" customHeight="1">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row>
    <row r="1018" ht="15.75" customHeight="1">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row>
    <row r="1019" ht="15.75" customHeight="1">
      <c r="A1019" s="6"/>
      <c r="B1019" s="6"/>
      <c r="C1019" s="6"/>
      <c r="D1019" s="6"/>
      <c r="E1019" s="6"/>
      <c r="F1019" s="6"/>
      <c r="G1019" s="6"/>
      <c r="H1019" s="6"/>
      <c r="I1019" s="6"/>
      <c r="J1019" s="6"/>
      <c r="K1019" s="6"/>
      <c r="L1019" s="6"/>
      <c r="M1019" s="6"/>
      <c r="N1019" s="6"/>
      <c r="O1019" s="6"/>
      <c r="P1019" s="6"/>
      <c r="Q1019" s="6"/>
      <c r="R1019" s="6"/>
      <c r="S1019" s="6"/>
      <c r="T1019" s="6"/>
      <c r="U1019" s="6"/>
      <c r="V1019" s="6"/>
      <c r="W1019" s="6"/>
      <c r="X1019" s="6"/>
      <c r="Y1019" s="6"/>
      <c r="Z1019" s="6"/>
    </row>
    <row r="1020" ht="15.75" customHeight="1">
      <c r="A1020" s="6"/>
      <c r="B1020" s="6"/>
      <c r="C1020" s="6"/>
      <c r="D1020" s="6"/>
      <c r="E1020" s="6"/>
      <c r="F1020" s="6"/>
      <c r="G1020" s="6"/>
      <c r="H1020" s="6"/>
      <c r="I1020" s="6"/>
      <c r="J1020" s="6"/>
      <c r="K1020" s="6"/>
      <c r="L1020" s="6"/>
      <c r="M1020" s="6"/>
      <c r="N1020" s="6"/>
      <c r="O1020" s="6"/>
      <c r="P1020" s="6"/>
      <c r="Q1020" s="6"/>
      <c r="R1020" s="6"/>
      <c r="S1020" s="6"/>
      <c r="T1020" s="6"/>
      <c r="U1020" s="6"/>
      <c r="V1020" s="6"/>
      <c r="W1020" s="6"/>
      <c r="X1020" s="6"/>
      <c r="Y1020" s="6"/>
      <c r="Z1020" s="6"/>
    </row>
    <row r="1021" ht="15.75" customHeight="1">
      <c r="A1021" s="6"/>
      <c r="B1021" s="6"/>
      <c r="C1021" s="6"/>
      <c r="D1021" s="6"/>
      <c r="E1021" s="6"/>
      <c r="F1021" s="6"/>
      <c r="G1021" s="6"/>
      <c r="H1021" s="6"/>
      <c r="I1021" s="6"/>
      <c r="J1021" s="6"/>
      <c r="K1021" s="6"/>
      <c r="L1021" s="6"/>
      <c r="M1021" s="6"/>
      <c r="N1021" s="6"/>
      <c r="O1021" s="6"/>
      <c r="P1021" s="6"/>
      <c r="Q1021" s="6"/>
      <c r="R1021" s="6"/>
      <c r="S1021" s="6"/>
      <c r="T1021" s="6"/>
      <c r="U1021" s="6"/>
      <c r="V1021" s="6"/>
      <c r="W1021" s="6"/>
      <c r="X1021" s="6"/>
      <c r="Y1021" s="6"/>
      <c r="Z1021" s="6"/>
    </row>
    <row r="1022" ht="15.75" customHeight="1">
      <c r="A1022" s="6"/>
      <c r="B1022" s="6"/>
      <c r="C1022" s="6"/>
      <c r="D1022" s="6"/>
      <c r="E1022" s="6"/>
      <c r="F1022" s="6"/>
      <c r="G1022" s="6"/>
      <c r="H1022" s="6"/>
      <c r="I1022" s="6"/>
      <c r="J1022" s="6"/>
      <c r="K1022" s="6"/>
      <c r="L1022" s="6"/>
      <c r="M1022" s="6"/>
      <c r="N1022" s="6"/>
      <c r="O1022" s="6"/>
      <c r="P1022" s="6"/>
      <c r="Q1022" s="6"/>
      <c r="R1022" s="6"/>
      <c r="S1022" s="6"/>
      <c r="T1022" s="6"/>
      <c r="U1022" s="6"/>
      <c r="V1022" s="6"/>
      <c r="W1022" s="6"/>
      <c r="X1022" s="6"/>
      <c r="Y1022" s="6"/>
      <c r="Z1022" s="6"/>
    </row>
    <row r="1023" ht="15.75" customHeight="1">
      <c r="A1023" s="6"/>
      <c r="B1023" s="6"/>
      <c r="C1023" s="6"/>
      <c r="D1023" s="6"/>
      <c r="E1023" s="6"/>
      <c r="F1023" s="6"/>
      <c r="G1023" s="6"/>
      <c r="H1023" s="6"/>
      <c r="I1023" s="6"/>
      <c r="J1023" s="6"/>
      <c r="K1023" s="6"/>
      <c r="L1023" s="6"/>
      <c r="M1023" s="6"/>
      <c r="N1023" s="6"/>
      <c r="O1023" s="6"/>
      <c r="P1023" s="6"/>
      <c r="Q1023" s="6"/>
      <c r="R1023" s="6"/>
      <c r="S1023" s="6"/>
      <c r="T1023" s="6"/>
      <c r="U1023" s="6"/>
      <c r="V1023" s="6"/>
      <c r="W1023" s="6"/>
      <c r="X1023" s="6"/>
      <c r="Y1023" s="6"/>
      <c r="Z1023" s="6"/>
    </row>
    <row r="1024" ht="15.75" customHeight="1">
      <c r="A1024" s="6"/>
      <c r="B1024" s="6"/>
      <c r="C1024" s="6"/>
      <c r="D1024" s="6"/>
      <c r="E1024" s="6"/>
      <c r="F1024" s="6"/>
      <c r="G1024" s="6"/>
      <c r="H1024" s="6"/>
      <c r="I1024" s="6"/>
      <c r="J1024" s="6"/>
      <c r="K1024" s="6"/>
      <c r="L1024" s="6"/>
      <c r="M1024" s="6"/>
      <c r="N1024" s="6"/>
      <c r="O1024" s="6"/>
      <c r="P1024" s="6"/>
      <c r="Q1024" s="6"/>
      <c r="R1024" s="6"/>
      <c r="S1024" s="6"/>
      <c r="T1024" s="6"/>
      <c r="U1024" s="6"/>
      <c r="V1024" s="6"/>
      <c r="W1024" s="6"/>
      <c r="X1024" s="6"/>
      <c r="Y1024" s="6"/>
      <c r="Z1024" s="6"/>
    </row>
    <row r="1025" ht="15.75" customHeight="1">
      <c r="A1025" s="6"/>
      <c r="B1025" s="6"/>
      <c r="C1025" s="6"/>
      <c r="D1025" s="6"/>
      <c r="E1025" s="6"/>
      <c r="F1025" s="6"/>
      <c r="G1025" s="6"/>
      <c r="H1025" s="6"/>
      <c r="I1025" s="6"/>
      <c r="J1025" s="6"/>
      <c r="K1025" s="6"/>
      <c r="L1025" s="6"/>
      <c r="M1025" s="6"/>
      <c r="N1025" s="6"/>
      <c r="O1025" s="6"/>
      <c r="P1025" s="6"/>
      <c r="Q1025" s="6"/>
      <c r="R1025" s="6"/>
      <c r="S1025" s="6"/>
      <c r="T1025" s="6"/>
      <c r="U1025" s="6"/>
      <c r="V1025" s="6"/>
      <c r="W1025" s="6"/>
      <c r="X1025" s="6"/>
      <c r="Y1025" s="6"/>
      <c r="Z1025" s="6"/>
    </row>
    <row r="1026" ht="15.75" customHeight="1">
      <c r="A1026" s="6"/>
      <c r="B1026" s="6"/>
      <c r="C1026" s="6"/>
      <c r="D1026" s="6"/>
      <c r="E1026" s="6"/>
      <c r="F1026" s="6"/>
      <c r="G1026" s="6"/>
      <c r="H1026" s="6"/>
      <c r="I1026" s="6"/>
      <c r="J1026" s="6"/>
      <c r="K1026" s="6"/>
      <c r="L1026" s="6"/>
      <c r="M1026" s="6"/>
      <c r="N1026" s="6"/>
      <c r="O1026" s="6"/>
      <c r="P1026" s="6"/>
      <c r="Q1026" s="6"/>
      <c r="R1026" s="6"/>
      <c r="S1026" s="6"/>
      <c r="T1026" s="6"/>
      <c r="U1026" s="6"/>
      <c r="V1026" s="6"/>
      <c r="W1026" s="6"/>
      <c r="X1026" s="6"/>
      <c r="Y1026" s="6"/>
      <c r="Z1026" s="6"/>
    </row>
    <row r="1027" ht="15.75" customHeight="1">
      <c r="A1027" s="6"/>
      <c r="B1027" s="6"/>
      <c r="C1027" s="6"/>
      <c r="D1027" s="6"/>
      <c r="E1027" s="6"/>
      <c r="F1027" s="6"/>
      <c r="G1027" s="6"/>
      <c r="H1027" s="6"/>
      <c r="I1027" s="6"/>
      <c r="J1027" s="6"/>
      <c r="K1027" s="6"/>
      <c r="L1027" s="6"/>
      <c r="M1027" s="6"/>
      <c r="N1027" s="6"/>
      <c r="O1027" s="6"/>
      <c r="P1027" s="6"/>
      <c r="Q1027" s="6"/>
      <c r="R1027" s="6"/>
      <c r="S1027" s="6"/>
      <c r="T1027" s="6"/>
      <c r="U1027" s="6"/>
      <c r="V1027" s="6"/>
      <c r="W1027" s="6"/>
      <c r="X1027" s="6"/>
      <c r="Y1027" s="6"/>
      <c r="Z1027" s="6"/>
    </row>
    <row r="1028" ht="15.75" customHeight="1">
      <c r="A1028" s="6"/>
      <c r="B1028" s="6"/>
      <c r="C1028" s="6"/>
      <c r="D1028" s="6"/>
      <c r="E1028" s="6"/>
      <c r="F1028" s="6"/>
      <c r="G1028" s="6"/>
      <c r="H1028" s="6"/>
      <c r="I1028" s="6"/>
      <c r="J1028" s="6"/>
      <c r="K1028" s="6"/>
      <c r="L1028" s="6"/>
      <c r="M1028" s="6"/>
      <c r="N1028" s="6"/>
      <c r="O1028" s="6"/>
      <c r="P1028" s="6"/>
      <c r="Q1028" s="6"/>
      <c r="R1028" s="6"/>
      <c r="S1028" s="6"/>
      <c r="T1028" s="6"/>
      <c r="U1028" s="6"/>
      <c r="V1028" s="6"/>
      <c r="W1028" s="6"/>
      <c r="X1028" s="6"/>
      <c r="Y1028" s="6"/>
      <c r="Z1028" s="6"/>
    </row>
  </sheetData>
  <mergeCells count="17">
    <mergeCell ref="D6:G6"/>
    <mergeCell ref="D8:G8"/>
    <mergeCell ref="D11:F11"/>
    <mergeCell ref="G11:H11"/>
    <mergeCell ref="I11:J11"/>
    <mergeCell ref="G26:H26"/>
    <mergeCell ref="I26:J26"/>
    <mergeCell ref="C128:E128"/>
    <mergeCell ref="C129:E129"/>
    <mergeCell ref="G129:H129"/>
    <mergeCell ref="D26:F26"/>
    <mergeCell ref="B119:D119"/>
    <mergeCell ref="B120:D120"/>
    <mergeCell ref="E120:H120"/>
    <mergeCell ref="C127:E127"/>
    <mergeCell ref="G127:H127"/>
    <mergeCell ref="G128:H128"/>
  </mergeCells>
  <printOptions/>
  <pageMargins bottom="0.75" footer="0.0" header="0.0" left="0.25" right="0.25" top="0.75"/>
  <pageSetup paperSize="9" orientation="landscape"/>
  <rowBreaks count="1" manualBreakCount="1">
    <brk id="41" man="1"/>
  </rowBreaks>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2015-04-23T08:00:23Z</dcterms:created>
  <dc:creator>kerstinhs</dc:creator>
</cp:coreProperties>
</file>